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03"/>
  <workbookPr autoCompressPictures="0"/>
  <mc:AlternateContent xmlns:mc="http://schemas.openxmlformats.org/markup-compatibility/2006">
    <mc:Choice Requires="x15">
      <x15ac:absPath xmlns:x15ac="http://schemas.microsoft.com/office/spreadsheetml/2010/11/ac" url="/Users/siller/Library/CloudStorage/Dropbox/Didaktik Analysis (neu)/Computer im Mathematikunterricht/Webseite - Abgabeordner/Kapitel 6 Stochastik/"/>
    </mc:Choice>
  </mc:AlternateContent>
  <xr:revisionPtr revIDLastSave="0" documentId="8_{23A6FBAD-B0CE-014B-8BB8-7CF63B4B303A}" xr6:coauthVersionLast="47" xr6:coauthVersionMax="47" xr10:uidLastSave="{00000000-0000-0000-0000-000000000000}"/>
  <bookViews>
    <workbookView xWindow="-120" yWindow="500" windowWidth="24240" windowHeight="17640" activeTab="2" xr2:uid="{00000000-000D-0000-FFFF-FFFF00000000}"/>
  </bookViews>
  <sheets>
    <sheet name="Anleitung" sheetId="12" r:id="rId1"/>
    <sheet name="Quoten_und_WSK" sheetId="1" r:id="rId2"/>
    <sheet name="X_Pkte_kommen_weiter" sheetId="2" r:id="rId3"/>
    <sheet name="Gr.A" sheetId="4" r:id="rId4"/>
    <sheet name="Gr.B" sheetId="5" r:id="rId5"/>
    <sheet name="Gr.C" sheetId="6" r:id="rId6"/>
    <sheet name="Gr.D" sheetId="7" r:id="rId7"/>
    <sheet name="Gr.F" sheetId="8" r:id="rId8"/>
    <sheet name="Gr.G" sheetId="9" r:id="rId9"/>
    <sheet name="Gr.H" sheetId="10" r:id="rId10"/>
    <sheet name="Auswertung_Überblick" sheetId="11" r:id="rId11"/>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9" i="11" l="1"/>
  <c r="D8" i="11"/>
  <c r="B9" i="11"/>
  <c r="B8" i="11"/>
  <c r="B3" i="11"/>
  <c r="A7" i="11"/>
  <c r="A10" i="11"/>
  <c r="A9" i="11"/>
  <c r="A8" i="11"/>
  <c r="A6" i="11"/>
  <c r="A5" i="11"/>
  <c r="A4" i="11"/>
  <c r="A3" i="11"/>
  <c r="I71" i="10" l="1"/>
  <c r="I72" i="10"/>
  <c r="I73" i="10"/>
  <c r="I74" i="10"/>
  <c r="I75" i="10"/>
  <c r="I76" i="10"/>
  <c r="I77" i="10"/>
  <c r="I78" i="10"/>
  <c r="I79" i="10"/>
  <c r="I80" i="10"/>
  <c r="I81" i="10"/>
  <c r="I82" i="10"/>
  <c r="I83" i="10"/>
  <c r="I84" i="10"/>
  <c r="I85" i="10"/>
  <c r="I86" i="10"/>
  <c r="I87" i="10"/>
  <c r="I88" i="10"/>
  <c r="I89" i="10"/>
  <c r="I90" i="10"/>
  <c r="I91" i="10"/>
  <c r="I92" i="10"/>
  <c r="I93" i="10"/>
  <c r="I94" i="10"/>
  <c r="I95" i="10"/>
  <c r="I96" i="10"/>
  <c r="I70" i="10"/>
  <c r="I13" i="10"/>
  <c r="J13" i="10"/>
  <c r="K13" i="10"/>
  <c r="I14" i="10"/>
  <c r="J14" i="10"/>
  <c r="K14" i="10"/>
  <c r="I15" i="10"/>
  <c r="J15" i="10"/>
  <c r="K15" i="10"/>
  <c r="I16" i="10"/>
  <c r="J16" i="10"/>
  <c r="K16" i="10"/>
  <c r="I17" i="10"/>
  <c r="J17" i="10"/>
  <c r="K17" i="10"/>
  <c r="J12" i="10"/>
  <c r="K12" i="10"/>
  <c r="I12" i="10"/>
  <c r="I12" i="4"/>
  <c r="F15" i="10"/>
  <c r="A15" i="10"/>
  <c r="F14" i="10"/>
  <c r="A14" i="10"/>
  <c r="J71" i="9"/>
  <c r="J72" i="9"/>
  <c r="J73" i="9"/>
  <c r="J74" i="9"/>
  <c r="J75" i="9"/>
  <c r="J76" i="9"/>
  <c r="J77" i="9"/>
  <c r="J78" i="9"/>
  <c r="J79" i="9"/>
  <c r="J80" i="9"/>
  <c r="J81" i="9"/>
  <c r="J82" i="9"/>
  <c r="J83" i="9"/>
  <c r="J84" i="9"/>
  <c r="J85" i="9"/>
  <c r="J86" i="9"/>
  <c r="J87" i="9"/>
  <c r="J88" i="9"/>
  <c r="J89" i="9"/>
  <c r="J90" i="9"/>
  <c r="J91" i="9"/>
  <c r="J92" i="9"/>
  <c r="J93" i="9"/>
  <c r="J94" i="9"/>
  <c r="J95" i="9"/>
  <c r="J96" i="9"/>
  <c r="I71" i="9"/>
  <c r="I72" i="9"/>
  <c r="I73" i="9"/>
  <c r="I74" i="9"/>
  <c r="I75" i="9"/>
  <c r="I76" i="9"/>
  <c r="I77" i="9"/>
  <c r="I78" i="9"/>
  <c r="I79" i="9"/>
  <c r="I80" i="9"/>
  <c r="I81" i="9"/>
  <c r="I82" i="9"/>
  <c r="I83" i="9"/>
  <c r="I84" i="9"/>
  <c r="I85" i="9"/>
  <c r="I86" i="9"/>
  <c r="I87" i="9"/>
  <c r="I88" i="9"/>
  <c r="I89" i="9"/>
  <c r="I90" i="9"/>
  <c r="I91" i="9"/>
  <c r="I92" i="9"/>
  <c r="I93" i="9"/>
  <c r="I94" i="9"/>
  <c r="I95" i="9"/>
  <c r="I96" i="9"/>
  <c r="H71" i="9"/>
  <c r="H72" i="9"/>
  <c r="H73" i="9"/>
  <c r="H74" i="9"/>
  <c r="H75" i="9"/>
  <c r="H76" i="9"/>
  <c r="H77" i="9"/>
  <c r="H78" i="9"/>
  <c r="H79" i="9"/>
  <c r="H80" i="9"/>
  <c r="H81" i="9"/>
  <c r="H82" i="9"/>
  <c r="H83" i="9"/>
  <c r="H84" i="9"/>
  <c r="H85" i="9"/>
  <c r="H86" i="9"/>
  <c r="H87" i="9"/>
  <c r="H88" i="9"/>
  <c r="H89" i="9"/>
  <c r="H90" i="9"/>
  <c r="H91" i="9"/>
  <c r="H92" i="9"/>
  <c r="H93" i="9"/>
  <c r="H94" i="9"/>
  <c r="H95" i="9"/>
  <c r="H96" i="9"/>
  <c r="J70" i="9"/>
  <c r="I70" i="9"/>
  <c r="I13" i="9"/>
  <c r="J13" i="9"/>
  <c r="K13" i="9"/>
  <c r="I14" i="9"/>
  <c r="J14" i="9"/>
  <c r="K14" i="9"/>
  <c r="I15" i="9"/>
  <c r="J15" i="9"/>
  <c r="K15" i="9"/>
  <c r="I16" i="9"/>
  <c r="J16" i="9"/>
  <c r="K16" i="9"/>
  <c r="I17" i="9"/>
  <c r="J17" i="9"/>
  <c r="K17" i="9"/>
  <c r="J12" i="9"/>
  <c r="K12" i="9"/>
  <c r="I12" i="9"/>
  <c r="F17" i="9"/>
  <c r="A17" i="9"/>
  <c r="F16" i="9"/>
  <c r="A16" i="9"/>
  <c r="F15" i="9"/>
  <c r="A15" i="9"/>
  <c r="F14" i="9"/>
  <c r="A14" i="9"/>
  <c r="G5" i="9"/>
  <c r="I13" i="8"/>
  <c r="J13" i="8"/>
  <c r="K13" i="8"/>
  <c r="I14" i="8"/>
  <c r="J14" i="8"/>
  <c r="K14" i="8"/>
  <c r="I15" i="8"/>
  <c r="J15" i="8"/>
  <c r="K15" i="8"/>
  <c r="I16" i="8"/>
  <c r="J16" i="8"/>
  <c r="K16" i="8"/>
  <c r="I17" i="8"/>
  <c r="J17" i="8"/>
  <c r="K17" i="8"/>
  <c r="J12" i="8"/>
  <c r="K12" i="8"/>
  <c r="I12" i="8"/>
  <c r="F15" i="8"/>
  <c r="A15" i="8"/>
  <c r="F14" i="8"/>
  <c r="A14" i="8"/>
  <c r="I71" i="7"/>
  <c r="I72" i="7"/>
  <c r="I73" i="7"/>
  <c r="I74" i="7"/>
  <c r="I75" i="7"/>
  <c r="I76" i="7"/>
  <c r="I77" i="7"/>
  <c r="I78" i="7"/>
  <c r="I79" i="7"/>
  <c r="I80" i="7"/>
  <c r="I81" i="7"/>
  <c r="I82" i="7"/>
  <c r="I83" i="7"/>
  <c r="I84" i="7"/>
  <c r="I85" i="7"/>
  <c r="I86" i="7"/>
  <c r="I87" i="7"/>
  <c r="I88" i="7"/>
  <c r="I89" i="7"/>
  <c r="I90" i="7"/>
  <c r="I91" i="7"/>
  <c r="I92" i="7"/>
  <c r="I93" i="7"/>
  <c r="I94" i="7"/>
  <c r="I95" i="7"/>
  <c r="I96" i="7"/>
  <c r="I70" i="7"/>
  <c r="I13" i="7"/>
  <c r="J13" i="7"/>
  <c r="K13" i="7"/>
  <c r="I14" i="7"/>
  <c r="J14" i="7"/>
  <c r="K14" i="7"/>
  <c r="I15" i="7"/>
  <c r="J15" i="7"/>
  <c r="K15" i="7"/>
  <c r="I16" i="7"/>
  <c r="J16" i="7"/>
  <c r="K16" i="7"/>
  <c r="I17" i="7"/>
  <c r="J17" i="7"/>
  <c r="K17" i="7"/>
  <c r="J12" i="7"/>
  <c r="K12" i="7"/>
  <c r="I12" i="7"/>
  <c r="A16" i="7"/>
  <c r="F15" i="7"/>
  <c r="A15" i="7"/>
  <c r="F14" i="7"/>
  <c r="A14" i="7"/>
  <c r="I71" i="6"/>
  <c r="I72" i="6"/>
  <c r="I73" i="6"/>
  <c r="I74" i="6"/>
  <c r="I75" i="6"/>
  <c r="I76" i="6"/>
  <c r="I77" i="6"/>
  <c r="I78" i="6"/>
  <c r="I79" i="6"/>
  <c r="I80" i="6"/>
  <c r="I81" i="6"/>
  <c r="I82" i="6"/>
  <c r="I83" i="6"/>
  <c r="I84" i="6"/>
  <c r="I85" i="6"/>
  <c r="I86" i="6"/>
  <c r="I87" i="6"/>
  <c r="I88" i="6"/>
  <c r="I89" i="6"/>
  <c r="I90" i="6"/>
  <c r="I91" i="6"/>
  <c r="I92" i="6"/>
  <c r="I93" i="6"/>
  <c r="I94" i="6"/>
  <c r="I95" i="6"/>
  <c r="I96" i="6"/>
  <c r="I70" i="6"/>
  <c r="I13" i="6"/>
  <c r="J13" i="6"/>
  <c r="K13" i="6"/>
  <c r="I14" i="6"/>
  <c r="J14" i="6"/>
  <c r="K14" i="6"/>
  <c r="I15" i="6"/>
  <c r="J15" i="6"/>
  <c r="K15" i="6"/>
  <c r="I16" i="6"/>
  <c r="J16" i="6"/>
  <c r="K16" i="6"/>
  <c r="I17" i="6"/>
  <c r="J17" i="6"/>
  <c r="K17" i="6"/>
  <c r="J12" i="6"/>
  <c r="K12" i="6"/>
  <c r="I12" i="6"/>
  <c r="F15" i="6"/>
  <c r="A15" i="6"/>
  <c r="F14" i="6"/>
  <c r="A14" i="6"/>
  <c r="J71" i="5"/>
  <c r="J72" i="5"/>
  <c r="J73" i="5"/>
  <c r="J74" i="5"/>
  <c r="J75" i="5"/>
  <c r="J76" i="5"/>
  <c r="J77" i="5"/>
  <c r="J78" i="5"/>
  <c r="J79" i="5"/>
  <c r="J80" i="5"/>
  <c r="J81" i="5"/>
  <c r="J82" i="5"/>
  <c r="J83" i="5"/>
  <c r="J84" i="5"/>
  <c r="J85" i="5"/>
  <c r="J86" i="5"/>
  <c r="J87" i="5"/>
  <c r="J88" i="5"/>
  <c r="J89" i="5"/>
  <c r="J90" i="5"/>
  <c r="J91" i="5"/>
  <c r="J92" i="5"/>
  <c r="J93" i="5"/>
  <c r="J94" i="5"/>
  <c r="J95" i="5"/>
  <c r="J96" i="5"/>
  <c r="I71" i="5"/>
  <c r="I72" i="5"/>
  <c r="I73" i="5"/>
  <c r="I74" i="5"/>
  <c r="I75" i="5"/>
  <c r="I76" i="5"/>
  <c r="I77" i="5"/>
  <c r="I78" i="5"/>
  <c r="I79" i="5"/>
  <c r="I80" i="5"/>
  <c r="I81" i="5"/>
  <c r="I82" i="5"/>
  <c r="I83" i="5"/>
  <c r="I84" i="5"/>
  <c r="I85" i="5"/>
  <c r="I86" i="5"/>
  <c r="I87" i="5"/>
  <c r="I88" i="5"/>
  <c r="I89" i="5"/>
  <c r="I90" i="5"/>
  <c r="I91" i="5"/>
  <c r="I92" i="5"/>
  <c r="I93" i="5"/>
  <c r="I94" i="5"/>
  <c r="I95" i="5"/>
  <c r="I96" i="5"/>
  <c r="H71" i="5"/>
  <c r="H72" i="5"/>
  <c r="H73" i="5"/>
  <c r="H74" i="5"/>
  <c r="H75" i="5"/>
  <c r="H76" i="5"/>
  <c r="H77" i="5"/>
  <c r="H78" i="5"/>
  <c r="H79" i="5"/>
  <c r="H80" i="5"/>
  <c r="H81" i="5"/>
  <c r="H82" i="5"/>
  <c r="H83" i="5"/>
  <c r="H84" i="5"/>
  <c r="H85" i="5"/>
  <c r="H86" i="5"/>
  <c r="H87" i="5"/>
  <c r="H88" i="5"/>
  <c r="H89" i="5"/>
  <c r="H90" i="5"/>
  <c r="H91" i="5"/>
  <c r="H92" i="5"/>
  <c r="H93" i="5"/>
  <c r="H94" i="5"/>
  <c r="H95" i="5"/>
  <c r="J70" i="5"/>
  <c r="I70" i="5"/>
  <c r="I13" i="5"/>
  <c r="J13" i="5"/>
  <c r="K13" i="5"/>
  <c r="I14" i="5"/>
  <c r="J14" i="5"/>
  <c r="K14" i="5"/>
  <c r="I15" i="5"/>
  <c r="J15" i="5"/>
  <c r="K15" i="5"/>
  <c r="I16" i="5"/>
  <c r="J16" i="5"/>
  <c r="K16" i="5"/>
  <c r="I17" i="5"/>
  <c r="J17" i="5"/>
  <c r="K17" i="5"/>
  <c r="J12" i="5"/>
  <c r="K12" i="5"/>
  <c r="I12" i="5"/>
  <c r="F17" i="5"/>
  <c r="A17" i="5"/>
  <c r="F16" i="5"/>
  <c r="A16" i="5"/>
  <c r="F15" i="5"/>
  <c r="A15" i="5"/>
  <c r="F14" i="5"/>
  <c r="A14" i="5"/>
  <c r="I13" i="4"/>
  <c r="J13" i="4"/>
  <c r="K13" i="4"/>
  <c r="I14" i="4"/>
  <c r="J14" i="4"/>
  <c r="K14" i="4"/>
  <c r="I15" i="4"/>
  <c r="J15" i="4"/>
  <c r="K15" i="4"/>
  <c r="I16" i="4"/>
  <c r="J16" i="4"/>
  <c r="K16" i="4"/>
  <c r="I17" i="4"/>
  <c r="J17" i="4"/>
  <c r="K17" i="4"/>
  <c r="J12" i="4"/>
  <c r="K12" i="4"/>
  <c r="I12" i="2"/>
  <c r="F15" i="4"/>
  <c r="A15" i="4"/>
  <c r="F14" i="4"/>
  <c r="A14" i="4"/>
  <c r="I71" i="2"/>
  <c r="I72" i="2"/>
  <c r="I73" i="2"/>
  <c r="I74" i="2"/>
  <c r="I75" i="2"/>
  <c r="I76" i="2"/>
  <c r="I77" i="2"/>
  <c r="I78" i="2"/>
  <c r="I79" i="2"/>
  <c r="I80" i="2"/>
  <c r="I81" i="2"/>
  <c r="I82" i="2"/>
  <c r="I83" i="2"/>
  <c r="I84" i="2"/>
  <c r="I85" i="2"/>
  <c r="I86" i="2"/>
  <c r="I87" i="2"/>
  <c r="I88" i="2"/>
  <c r="I89" i="2"/>
  <c r="I90" i="2"/>
  <c r="I91" i="2"/>
  <c r="I92" i="2"/>
  <c r="I93" i="2"/>
  <c r="I94" i="2"/>
  <c r="I95" i="2"/>
  <c r="I96" i="2"/>
  <c r="I70" i="2"/>
  <c r="H70" i="2"/>
  <c r="K13" i="2" l="1"/>
  <c r="K14" i="2"/>
  <c r="K15" i="2"/>
  <c r="K16" i="2"/>
  <c r="K17" i="2"/>
  <c r="J17" i="2"/>
  <c r="J13" i="2"/>
  <c r="J14" i="2"/>
  <c r="J15" i="2"/>
  <c r="J16" i="2"/>
  <c r="I13" i="2"/>
  <c r="I14" i="2"/>
  <c r="I15" i="2"/>
  <c r="I16" i="2"/>
  <c r="I17" i="2"/>
  <c r="J12" i="2"/>
  <c r="K12" i="2"/>
  <c r="F17" i="2"/>
  <c r="A17" i="2"/>
  <c r="F16" i="2"/>
  <c r="A16" i="2"/>
  <c r="F15" i="2"/>
  <c r="A15" i="2"/>
  <c r="F14" i="2"/>
  <c r="A14" i="2"/>
  <c r="I37" i="10"/>
  <c r="I38" i="10"/>
  <c r="K38" i="10" s="1"/>
  <c r="O38" i="10" s="1"/>
  <c r="I41" i="10"/>
  <c r="I44" i="10"/>
  <c r="K44" i="10" s="1"/>
  <c r="O44" i="10" s="1"/>
  <c r="I48" i="10"/>
  <c r="K48" i="10" s="1"/>
  <c r="I54" i="10"/>
  <c r="K54" i="10" s="1"/>
  <c r="O54" i="10" s="1"/>
  <c r="I57" i="10"/>
  <c r="K57" i="10" s="1"/>
  <c r="I60" i="10"/>
  <c r="K60" i="10" s="1"/>
  <c r="O60" i="10" s="1"/>
  <c r="I63" i="10"/>
  <c r="K63" i="10" s="1"/>
  <c r="O63" i="10" s="1"/>
  <c r="I37" i="2"/>
  <c r="I38" i="2"/>
  <c r="K38" i="2" s="1"/>
  <c r="O38" i="2" s="1"/>
  <c r="I41" i="2"/>
  <c r="K41" i="2" s="1"/>
  <c r="I44" i="2"/>
  <c r="D7" i="11" s="1"/>
  <c r="I48" i="2"/>
  <c r="K48" i="2" s="1"/>
  <c r="O48" i="2" s="1"/>
  <c r="I54" i="2"/>
  <c r="I57" i="2"/>
  <c r="K57" i="2" s="1"/>
  <c r="O57" i="2" s="1"/>
  <c r="I60" i="2"/>
  <c r="I63" i="2"/>
  <c r="I37" i="9"/>
  <c r="I38" i="9"/>
  <c r="I41" i="9"/>
  <c r="I44" i="9"/>
  <c r="K44" i="9" s="1"/>
  <c r="O44" i="9" s="1"/>
  <c r="I48" i="9"/>
  <c r="I54" i="9"/>
  <c r="K54" i="9" s="1"/>
  <c r="O54" i="9" s="1"/>
  <c r="I57" i="9"/>
  <c r="I60" i="9"/>
  <c r="K60" i="9" s="1"/>
  <c r="O60" i="9" s="1"/>
  <c r="I63" i="9"/>
  <c r="I37" i="8"/>
  <c r="K37" i="8" s="1"/>
  <c r="O37" i="8" s="1"/>
  <c r="I38" i="8"/>
  <c r="K38" i="8" s="1"/>
  <c r="O38" i="8" s="1"/>
  <c r="I41" i="8"/>
  <c r="K41" i="8" s="1"/>
  <c r="I44" i="8"/>
  <c r="K44" i="8" s="1"/>
  <c r="O44" i="8" s="1"/>
  <c r="I48" i="8"/>
  <c r="I54" i="8"/>
  <c r="K54" i="8" s="1"/>
  <c r="O54" i="8" s="1"/>
  <c r="I57" i="8"/>
  <c r="I60" i="8"/>
  <c r="I63" i="8"/>
  <c r="I37" i="7"/>
  <c r="K37" i="7" s="1"/>
  <c r="O37" i="7" s="1"/>
  <c r="I38" i="7"/>
  <c r="K38" i="7" s="1"/>
  <c r="I41" i="7"/>
  <c r="K41" i="7" s="1"/>
  <c r="I44" i="7"/>
  <c r="I48" i="7"/>
  <c r="K48" i="7" s="1"/>
  <c r="I54" i="7"/>
  <c r="I57" i="7"/>
  <c r="I60" i="7"/>
  <c r="K60" i="7" s="1"/>
  <c r="O60" i="7" s="1"/>
  <c r="I63" i="7"/>
  <c r="K63" i="7" s="1"/>
  <c r="I37" i="6"/>
  <c r="K37" i="6" s="1"/>
  <c r="I38" i="6"/>
  <c r="I41" i="6"/>
  <c r="I44" i="6"/>
  <c r="K44" i="6" s="1"/>
  <c r="O44" i="6" s="1"/>
  <c r="I48" i="6"/>
  <c r="K48" i="6" s="1"/>
  <c r="I54" i="6"/>
  <c r="I57" i="6"/>
  <c r="I60" i="6"/>
  <c r="K60" i="6" s="1"/>
  <c r="O60" i="6" s="1"/>
  <c r="I63" i="6"/>
  <c r="I37" i="5"/>
  <c r="O37" i="5" s="1"/>
  <c r="I38" i="5"/>
  <c r="I41" i="5"/>
  <c r="I44" i="5"/>
  <c r="I48" i="5"/>
  <c r="I54" i="5"/>
  <c r="I57" i="5"/>
  <c r="I60" i="5"/>
  <c r="I63" i="5"/>
  <c r="I37" i="4"/>
  <c r="K37" i="4" s="1"/>
  <c r="O37" i="4" s="1"/>
  <c r="I38" i="4"/>
  <c r="I41" i="4"/>
  <c r="K41" i="4" s="1"/>
  <c r="O41" i="4" s="1"/>
  <c r="I44" i="4"/>
  <c r="K44" i="4" s="1"/>
  <c r="O44" i="4" s="1"/>
  <c r="I48" i="4"/>
  <c r="I54" i="4"/>
  <c r="I57" i="4"/>
  <c r="I60" i="4"/>
  <c r="I63" i="4"/>
  <c r="L21" i="10"/>
  <c r="L21" i="9"/>
  <c r="L21" i="8"/>
  <c r="L21" i="7"/>
  <c r="L21" i="6"/>
  <c r="L21" i="5"/>
  <c r="L21" i="4"/>
  <c r="K37" i="10"/>
  <c r="K41" i="10"/>
  <c r="O41" i="10" s="1"/>
  <c r="K37" i="2"/>
  <c r="O37" i="2" s="1"/>
  <c r="K44" i="2"/>
  <c r="O44" i="2" s="1"/>
  <c r="K54" i="2"/>
  <c r="O54" i="2" s="1"/>
  <c r="K60" i="2"/>
  <c r="O60" i="2" s="1"/>
  <c r="K63" i="2"/>
  <c r="O63" i="2" s="1"/>
  <c r="K48" i="8"/>
  <c r="K57" i="8"/>
  <c r="O57" i="8" s="1"/>
  <c r="K60" i="8"/>
  <c r="O60" i="8" s="1"/>
  <c r="K63" i="8"/>
  <c r="O63" i="8" s="1"/>
  <c r="K44" i="7"/>
  <c r="O44" i="7" s="1"/>
  <c r="K54" i="7"/>
  <c r="O54" i="7" s="1"/>
  <c r="K57" i="7"/>
  <c r="O57" i="7" s="1"/>
  <c r="K41" i="6"/>
  <c r="O41" i="6" s="1"/>
  <c r="K54" i="6"/>
  <c r="O54" i="6" s="1"/>
  <c r="K57" i="6"/>
  <c r="O57" i="6" s="1"/>
  <c r="K63" i="6"/>
  <c r="O63" i="6" s="1"/>
  <c r="K37" i="5"/>
  <c r="K38" i="5"/>
  <c r="O38" i="5" s="1"/>
  <c r="K41" i="5"/>
  <c r="K44" i="5"/>
  <c r="O44" i="5" s="1"/>
  <c r="K48" i="5"/>
  <c r="O48" i="5" s="1"/>
  <c r="K54" i="5"/>
  <c r="O54" i="5" s="1"/>
  <c r="K57" i="5"/>
  <c r="O57" i="5" s="1"/>
  <c r="K60" i="5"/>
  <c r="O60" i="5" s="1"/>
  <c r="K63" i="5"/>
  <c r="O63" i="5"/>
  <c r="K48" i="4"/>
  <c r="K54" i="4"/>
  <c r="O54" i="4" s="1"/>
  <c r="K57" i="4"/>
  <c r="O57" i="4" s="1"/>
  <c r="K60" i="4"/>
  <c r="O60" i="4" s="1"/>
  <c r="K63" i="4"/>
  <c r="O63" i="4"/>
  <c r="E24" i="10"/>
  <c r="E24" i="9"/>
  <c r="E24" i="8"/>
  <c r="E24" i="7"/>
  <c r="E24" i="6"/>
  <c r="E24" i="5"/>
  <c r="E24" i="4"/>
  <c r="E24" i="2"/>
  <c r="G5" i="4"/>
  <c r="J96" i="10"/>
  <c r="H96" i="10"/>
  <c r="J95" i="10"/>
  <c r="K95" i="10" s="1"/>
  <c r="H95" i="10"/>
  <c r="J94" i="10"/>
  <c r="H94" i="10"/>
  <c r="K94" i="10" s="1"/>
  <c r="J93" i="10"/>
  <c r="H93" i="10"/>
  <c r="K93" i="10" s="1"/>
  <c r="J92" i="10"/>
  <c r="H92" i="10"/>
  <c r="K92" i="10" s="1"/>
  <c r="J91" i="10"/>
  <c r="H91" i="10"/>
  <c r="J90" i="10"/>
  <c r="K90" i="10"/>
  <c r="H90" i="10"/>
  <c r="J89" i="10"/>
  <c r="H89" i="10"/>
  <c r="K89" i="10" s="1"/>
  <c r="J88" i="10"/>
  <c r="H88" i="10"/>
  <c r="K88" i="10" s="1"/>
  <c r="J87" i="10"/>
  <c r="H87" i="10"/>
  <c r="J86" i="10"/>
  <c r="H86" i="10"/>
  <c r="J85" i="10"/>
  <c r="H85" i="10"/>
  <c r="J84" i="10"/>
  <c r="H84" i="10"/>
  <c r="K84" i="10" s="1"/>
  <c r="J83" i="10"/>
  <c r="H83" i="10"/>
  <c r="J82" i="10"/>
  <c r="H82" i="10"/>
  <c r="J81" i="10"/>
  <c r="K81" i="10"/>
  <c r="H81" i="10"/>
  <c r="J80" i="10"/>
  <c r="H80" i="10"/>
  <c r="K80" i="10" s="1"/>
  <c r="J79" i="10"/>
  <c r="H79" i="10"/>
  <c r="K79" i="10" s="1"/>
  <c r="J78" i="10"/>
  <c r="H78" i="10"/>
  <c r="K78" i="10" s="1"/>
  <c r="J77" i="10"/>
  <c r="H77" i="10"/>
  <c r="J76" i="10"/>
  <c r="K76" i="10"/>
  <c r="H76" i="10"/>
  <c r="J75" i="10"/>
  <c r="H75" i="10"/>
  <c r="J74" i="10"/>
  <c r="H74" i="10"/>
  <c r="J73" i="10"/>
  <c r="H73" i="10"/>
  <c r="K73" i="10"/>
  <c r="J72" i="10"/>
  <c r="H72" i="10"/>
  <c r="K72" i="10" s="1"/>
  <c r="J71" i="10"/>
  <c r="H71" i="10"/>
  <c r="J70" i="10"/>
  <c r="K70" i="10"/>
  <c r="H70" i="10"/>
  <c r="G28" i="10"/>
  <c r="G27" i="10"/>
  <c r="G26" i="10"/>
  <c r="F17" i="10"/>
  <c r="A17" i="10"/>
  <c r="A16" i="10"/>
  <c r="F13" i="10"/>
  <c r="A13" i="10"/>
  <c r="F12" i="10"/>
  <c r="P6" i="10"/>
  <c r="M28" i="10" s="1"/>
  <c r="P5" i="10"/>
  <c r="M27" i="10" s="1"/>
  <c r="G5" i="10"/>
  <c r="F16" i="10" s="1"/>
  <c r="P4" i="10"/>
  <c r="M26" i="10" s="1"/>
  <c r="K96" i="9"/>
  <c r="K95" i="9"/>
  <c r="K94" i="9"/>
  <c r="K92" i="9"/>
  <c r="K89" i="9"/>
  <c r="K87" i="9"/>
  <c r="K86" i="9"/>
  <c r="K85" i="9"/>
  <c r="K83" i="9"/>
  <c r="K80" i="9"/>
  <c r="K77" i="9"/>
  <c r="K75" i="9"/>
  <c r="K74" i="9"/>
  <c r="K72" i="9"/>
  <c r="H70" i="9"/>
  <c r="K70" i="9" s="1"/>
  <c r="K37" i="9"/>
  <c r="O37" i="9" s="1"/>
  <c r="G28" i="9"/>
  <c r="G27" i="9"/>
  <c r="G26" i="9"/>
  <c r="F13" i="9"/>
  <c r="A13" i="9"/>
  <c r="F12" i="9"/>
  <c r="P6" i="9"/>
  <c r="M28" i="9" s="1"/>
  <c r="P5" i="9"/>
  <c r="M27" i="9" s="1"/>
  <c r="P4" i="9"/>
  <c r="P13" i="9" s="1"/>
  <c r="J96" i="8"/>
  <c r="I96" i="8"/>
  <c r="H96" i="8"/>
  <c r="J95" i="8"/>
  <c r="I95" i="8"/>
  <c r="H95" i="8"/>
  <c r="J94" i="8"/>
  <c r="I94" i="8"/>
  <c r="H94" i="8"/>
  <c r="J93" i="8"/>
  <c r="I93" i="8"/>
  <c r="H93" i="8"/>
  <c r="K93" i="8" s="1"/>
  <c r="J92" i="8"/>
  <c r="I92" i="8"/>
  <c r="H92" i="8"/>
  <c r="K92" i="8" s="1"/>
  <c r="J91" i="8"/>
  <c r="I91" i="8"/>
  <c r="H91" i="8"/>
  <c r="J90" i="8"/>
  <c r="I90" i="8"/>
  <c r="H90" i="8"/>
  <c r="J89" i="8"/>
  <c r="I89" i="8"/>
  <c r="H89" i="8"/>
  <c r="J88" i="8"/>
  <c r="I88" i="8"/>
  <c r="H88" i="8"/>
  <c r="K88" i="8" s="1"/>
  <c r="J87" i="8"/>
  <c r="I87" i="8"/>
  <c r="H87" i="8"/>
  <c r="J86" i="8"/>
  <c r="I86" i="8"/>
  <c r="H86" i="8"/>
  <c r="J85" i="8"/>
  <c r="I85" i="8"/>
  <c r="H85" i="8"/>
  <c r="K85" i="8" s="1"/>
  <c r="J84" i="8"/>
  <c r="I84" i="8"/>
  <c r="H84" i="8"/>
  <c r="K84" i="8" s="1"/>
  <c r="J83" i="8"/>
  <c r="I83" i="8"/>
  <c r="H83" i="8"/>
  <c r="J82" i="8"/>
  <c r="I82" i="8"/>
  <c r="H82" i="8"/>
  <c r="K82" i="8" s="1"/>
  <c r="J81" i="8"/>
  <c r="I81" i="8"/>
  <c r="H81" i="8"/>
  <c r="J80" i="8"/>
  <c r="I80" i="8"/>
  <c r="K80" i="8" s="1"/>
  <c r="H80" i="8"/>
  <c r="J79" i="8"/>
  <c r="I79" i="8"/>
  <c r="H79" i="8"/>
  <c r="K79" i="8" s="1"/>
  <c r="J78" i="8"/>
  <c r="I78" i="8"/>
  <c r="H78" i="8"/>
  <c r="K78" i="8" s="1"/>
  <c r="J77" i="8"/>
  <c r="I77" i="8"/>
  <c r="H77" i="8"/>
  <c r="J76" i="8"/>
  <c r="I76" i="8"/>
  <c r="H76" i="8"/>
  <c r="K76" i="8" s="1"/>
  <c r="J75" i="8"/>
  <c r="I75" i="8"/>
  <c r="H75" i="8"/>
  <c r="J74" i="8"/>
  <c r="I74" i="8"/>
  <c r="H74" i="8"/>
  <c r="J73" i="8"/>
  <c r="I73" i="8"/>
  <c r="H73" i="8"/>
  <c r="K73" i="8" s="1"/>
  <c r="J72" i="8"/>
  <c r="I72" i="8"/>
  <c r="H72" i="8"/>
  <c r="J71" i="8"/>
  <c r="I71" i="8"/>
  <c r="H71" i="8"/>
  <c r="J70" i="8"/>
  <c r="I70" i="8"/>
  <c r="H70" i="8"/>
  <c r="G28" i="8"/>
  <c r="G27" i="8"/>
  <c r="G26" i="8"/>
  <c r="F17" i="8"/>
  <c r="A17" i="8"/>
  <c r="A16" i="8"/>
  <c r="F13" i="8"/>
  <c r="A13" i="8"/>
  <c r="F12" i="8"/>
  <c r="P6" i="8"/>
  <c r="M28" i="8" s="1"/>
  <c r="P5" i="8"/>
  <c r="M27" i="8" s="1"/>
  <c r="G5" i="8"/>
  <c r="F16" i="8"/>
  <c r="P4" i="8"/>
  <c r="D32" i="8" s="1"/>
  <c r="J96" i="7"/>
  <c r="H96" i="7"/>
  <c r="J95" i="7"/>
  <c r="K95" i="7"/>
  <c r="H95" i="7"/>
  <c r="J94" i="7"/>
  <c r="H94" i="7"/>
  <c r="J93" i="7"/>
  <c r="K93" i="7"/>
  <c r="H93" i="7"/>
  <c r="J92" i="7"/>
  <c r="H92" i="7"/>
  <c r="J91" i="7"/>
  <c r="K91" i="7"/>
  <c r="H91" i="7"/>
  <c r="J90" i="7"/>
  <c r="H90" i="7"/>
  <c r="J89" i="7"/>
  <c r="H89" i="7"/>
  <c r="J88" i="7"/>
  <c r="H88" i="7"/>
  <c r="K88" i="7" s="1"/>
  <c r="J87" i="7"/>
  <c r="H87" i="7"/>
  <c r="J86" i="7"/>
  <c r="H86" i="7"/>
  <c r="J85" i="7"/>
  <c r="H85" i="7"/>
  <c r="J84" i="7"/>
  <c r="H84" i="7"/>
  <c r="J83" i="7"/>
  <c r="H83" i="7"/>
  <c r="J82" i="7"/>
  <c r="H82" i="7"/>
  <c r="K82" i="7"/>
  <c r="J81" i="7"/>
  <c r="H81" i="7"/>
  <c r="J80" i="7"/>
  <c r="H80" i="7"/>
  <c r="J79" i="7"/>
  <c r="K79" i="7"/>
  <c r="H79" i="7"/>
  <c r="J78" i="7"/>
  <c r="H78" i="7"/>
  <c r="J77" i="7"/>
  <c r="H77" i="7"/>
  <c r="K77" i="7" s="1"/>
  <c r="J76" i="7"/>
  <c r="K76" i="7"/>
  <c r="H76" i="7"/>
  <c r="J75" i="7"/>
  <c r="H75" i="7"/>
  <c r="J74" i="7"/>
  <c r="H74" i="7"/>
  <c r="J73" i="7"/>
  <c r="H73" i="7"/>
  <c r="J72" i="7"/>
  <c r="H72" i="7"/>
  <c r="J71" i="7"/>
  <c r="H71" i="7"/>
  <c r="J70" i="7"/>
  <c r="H70" i="7"/>
  <c r="G28" i="7"/>
  <c r="G27" i="7"/>
  <c r="G26" i="7"/>
  <c r="F17" i="7"/>
  <c r="A17" i="7"/>
  <c r="F13" i="7"/>
  <c r="A13" i="7"/>
  <c r="F12" i="7"/>
  <c r="P6" i="7"/>
  <c r="M28" i="7" s="1"/>
  <c r="P5" i="7"/>
  <c r="M27" i="7" s="1"/>
  <c r="G5" i="7"/>
  <c r="F16" i="7" s="1"/>
  <c r="P4" i="7"/>
  <c r="D32" i="7" s="1"/>
  <c r="J96" i="6"/>
  <c r="K96" i="6"/>
  <c r="H96" i="6"/>
  <c r="J95" i="6"/>
  <c r="H95" i="6"/>
  <c r="J94" i="6"/>
  <c r="K94" i="6" s="1"/>
  <c r="H94" i="6"/>
  <c r="J93" i="6"/>
  <c r="K93" i="6" s="1"/>
  <c r="H93" i="6"/>
  <c r="J92" i="6"/>
  <c r="H92" i="6"/>
  <c r="J91" i="6"/>
  <c r="H91" i="6"/>
  <c r="K91" i="6" s="1"/>
  <c r="J90" i="6"/>
  <c r="H90" i="6"/>
  <c r="J89" i="6"/>
  <c r="K89" i="6" s="1"/>
  <c r="H89" i="6"/>
  <c r="J88" i="6"/>
  <c r="H88" i="6"/>
  <c r="K88" i="6" s="1"/>
  <c r="J87" i="6"/>
  <c r="H87" i="6"/>
  <c r="J86" i="6"/>
  <c r="H86" i="6"/>
  <c r="J85" i="6"/>
  <c r="K85" i="6" s="1"/>
  <c r="H85" i="6"/>
  <c r="J84" i="6"/>
  <c r="H84" i="6"/>
  <c r="J83" i="6"/>
  <c r="H83" i="6"/>
  <c r="K83" i="6" s="1"/>
  <c r="J82" i="6"/>
  <c r="H82" i="6"/>
  <c r="J81" i="6"/>
  <c r="K81" i="6" s="1"/>
  <c r="H81" i="6"/>
  <c r="J80" i="6"/>
  <c r="K80" i="6"/>
  <c r="H80" i="6"/>
  <c r="J79" i="6"/>
  <c r="H79" i="6"/>
  <c r="J78" i="6"/>
  <c r="K78" i="6"/>
  <c r="H78" i="6"/>
  <c r="J77" i="6"/>
  <c r="K77" i="6" s="1"/>
  <c r="H77" i="6"/>
  <c r="J76" i="6"/>
  <c r="H76" i="6"/>
  <c r="J75" i="6"/>
  <c r="H75" i="6"/>
  <c r="K75" i="6" s="1"/>
  <c r="J74" i="6"/>
  <c r="H74" i="6"/>
  <c r="J73" i="6"/>
  <c r="K73" i="6" s="1"/>
  <c r="H73" i="6"/>
  <c r="J72" i="6"/>
  <c r="H72" i="6"/>
  <c r="K72" i="6" s="1"/>
  <c r="J71" i="6"/>
  <c r="H71" i="6"/>
  <c r="J70" i="6"/>
  <c r="H70" i="6"/>
  <c r="G28" i="6"/>
  <c r="G27" i="6"/>
  <c r="G26" i="6"/>
  <c r="F17" i="6"/>
  <c r="A17" i="6"/>
  <c r="A16" i="6"/>
  <c r="F13" i="6"/>
  <c r="A13" i="6"/>
  <c r="F12" i="6"/>
  <c r="P6" i="6"/>
  <c r="P15" i="6" s="1"/>
  <c r="P5" i="6"/>
  <c r="M27" i="6" s="1"/>
  <c r="G5" i="6"/>
  <c r="P4" i="6"/>
  <c r="M26" i="6" s="1"/>
  <c r="H96" i="5"/>
  <c r="K96" i="5" s="1"/>
  <c r="K95" i="5"/>
  <c r="K94" i="5"/>
  <c r="K93" i="5"/>
  <c r="K92" i="5"/>
  <c r="K91" i="5"/>
  <c r="K89" i="5"/>
  <c r="K86" i="5"/>
  <c r="K83" i="5"/>
  <c r="K81" i="5"/>
  <c r="K80" i="5"/>
  <c r="K79" i="5"/>
  <c r="K77" i="5"/>
  <c r="K74" i="5"/>
  <c r="K73" i="5"/>
  <c r="K71" i="5"/>
  <c r="H70" i="5"/>
  <c r="G28" i="5"/>
  <c r="G27" i="5"/>
  <c r="G26" i="5"/>
  <c r="F13" i="5"/>
  <c r="A13" i="5"/>
  <c r="F12" i="5"/>
  <c r="P6" i="5"/>
  <c r="M28" i="5" s="1"/>
  <c r="P5" i="5"/>
  <c r="P14" i="5" s="1"/>
  <c r="G5" i="5"/>
  <c r="P4" i="5"/>
  <c r="M26" i="5" s="1"/>
  <c r="J96" i="4"/>
  <c r="I96" i="4"/>
  <c r="H96" i="4"/>
  <c r="J95" i="4"/>
  <c r="I95" i="4"/>
  <c r="H95" i="4"/>
  <c r="J94" i="4"/>
  <c r="I94" i="4"/>
  <c r="H94" i="4"/>
  <c r="J93" i="4"/>
  <c r="I93" i="4"/>
  <c r="H93" i="4"/>
  <c r="J92" i="4"/>
  <c r="I92" i="4"/>
  <c r="H92" i="4"/>
  <c r="K92" i="4" s="1"/>
  <c r="J91" i="4"/>
  <c r="I91" i="4"/>
  <c r="H91" i="4"/>
  <c r="J90" i="4"/>
  <c r="I90" i="4"/>
  <c r="K90" i="4" s="1"/>
  <c r="H90" i="4"/>
  <c r="J89" i="4"/>
  <c r="I89" i="4"/>
  <c r="H89" i="4"/>
  <c r="K89" i="4" s="1"/>
  <c r="J88" i="4"/>
  <c r="I88" i="4"/>
  <c r="H88" i="4"/>
  <c r="J87" i="4"/>
  <c r="I87" i="4"/>
  <c r="H87" i="4"/>
  <c r="J86" i="4"/>
  <c r="K86" i="4" s="1"/>
  <c r="I86" i="4"/>
  <c r="H86" i="4"/>
  <c r="J85" i="4"/>
  <c r="I85" i="4"/>
  <c r="H85" i="4"/>
  <c r="K85" i="4" s="1"/>
  <c r="J84" i="4"/>
  <c r="I84" i="4"/>
  <c r="H84" i="4"/>
  <c r="J83" i="4"/>
  <c r="I83" i="4"/>
  <c r="H83" i="4"/>
  <c r="J82" i="4"/>
  <c r="I82" i="4"/>
  <c r="H82" i="4"/>
  <c r="J81" i="4"/>
  <c r="I81" i="4"/>
  <c r="H81" i="4"/>
  <c r="J80" i="4"/>
  <c r="I80" i="4"/>
  <c r="H80" i="4"/>
  <c r="J79" i="4"/>
  <c r="I79" i="4"/>
  <c r="K79" i="4" s="1"/>
  <c r="H79" i="4"/>
  <c r="J78" i="4"/>
  <c r="I78" i="4"/>
  <c r="H78" i="4"/>
  <c r="J77" i="4"/>
  <c r="I77" i="4"/>
  <c r="H77" i="4"/>
  <c r="K77" i="4" s="1"/>
  <c r="J76" i="4"/>
  <c r="I76" i="4"/>
  <c r="H76" i="4"/>
  <c r="K76" i="4" s="1"/>
  <c r="J75" i="4"/>
  <c r="I75" i="4"/>
  <c r="H75" i="4"/>
  <c r="J74" i="4"/>
  <c r="I74" i="4"/>
  <c r="H74" i="4"/>
  <c r="J73" i="4"/>
  <c r="I73" i="4"/>
  <c r="H73" i="4"/>
  <c r="K73" i="4" s="1"/>
  <c r="J72" i="4"/>
  <c r="I72" i="4"/>
  <c r="H72" i="4"/>
  <c r="J71" i="4"/>
  <c r="I71" i="4"/>
  <c r="H71" i="4"/>
  <c r="J70" i="4"/>
  <c r="I70" i="4"/>
  <c r="H70" i="4"/>
  <c r="G28" i="4"/>
  <c r="G27" i="4"/>
  <c r="G26" i="4"/>
  <c r="F17" i="4"/>
  <c r="A17" i="4"/>
  <c r="A16" i="4"/>
  <c r="F13" i="4"/>
  <c r="A13" i="4"/>
  <c r="F12" i="4"/>
  <c r="A12" i="4"/>
  <c r="P6" i="4"/>
  <c r="F32" i="4" s="1"/>
  <c r="P5" i="4"/>
  <c r="M27" i="4" s="1"/>
  <c r="F16" i="4"/>
  <c r="P4" i="4"/>
  <c r="P13" i="4" s="1"/>
  <c r="K83" i="10"/>
  <c r="K86" i="10"/>
  <c r="K71" i="9"/>
  <c r="K91" i="9"/>
  <c r="K72" i="8"/>
  <c r="K74" i="8"/>
  <c r="K95" i="8"/>
  <c r="K70" i="7"/>
  <c r="K71" i="7"/>
  <c r="K73" i="7"/>
  <c r="K74" i="7"/>
  <c r="K75" i="7"/>
  <c r="K92" i="7"/>
  <c r="K70" i="6"/>
  <c r="K71" i="6"/>
  <c r="K74" i="6"/>
  <c r="K76" i="6"/>
  <c r="K79" i="6"/>
  <c r="K82" i="6"/>
  <c r="K84" i="6"/>
  <c r="K86" i="6"/>
  <c r="K87" i="6"/>
  <c r="K90" i="6"/>
  <c r="K92" i="6"/>
  <c r="K95" i="6"/>
  <c r="K70" i="5"/>
  <c r="K75" i="5"/>
  <c r="K83" i="4"/>
  <c r="A12" i="10"/>
  <c r="A12" i="9"/>
  <c r="K41" i="9"/>
  <c r="O41" i="9" s="1"/>
  <c r="K48" i="9"/>
  <c r="O48" i="9" s="1"/>
  <c r="K57" i="9"/>
  <c r="O57" i="9" s="1"/>
  <c r="K63" i="9"/>
  <c r="O63" i="9" s="1"/>
  <c r="A12" i="8"/>
  <c r="A12" i="6"/>
  <c r="F16" i="6"/>
  <c r="P14" i="2"/>
  <c r="P6" i="2"/>
  <c r="F32" i="2" s="1"/>
  <c r="D32" i="2"/>
  <c r="L21" i="2"/>
  <c r="G28" i="2"/>
  <c r="G27" i="2"/>
  <c r="G26" i="2"/>
  <c r="F13" i="2"/>
  <c r="A13" i="2"/>
  <c r="F12" i="2"/>
  <c r="G5" i="2"/>
  <c r="A12" i="2"/>
  <c r="H10" i="1"/>
  <c r="G10" i="1"/>
  <c r="K10" i="1" s="1"/>
  <c r="N10" i="1" s="1"/>
  <c r="F10" i="1"/>
  <c r="H9" i="1"/>
  <c r="G9" i="1"/>
  <c r="F9" i="1"/>
  <c r="L9" i="1" s="1"/>
  <c r="O9" i="1" s="1"/>
  <c r="H8" i="1"/>
  <c r="G8" i="1"/>
  <c r="F8" i="1"/>
  <c r="H7" i="1"/>
  <c r="M7" i="1" s="1"/>
  <c r="P7" i="1" s="1"/>
  <c r="G7" i="1"/>
  <c r="F7" i="1"/>
  <c r="H6" i="1"/>
  <c r="G6" i="1"/>
  <c r="F6" i="1"/>
  <c r="H5" i="1"/>
  <c r="G5" i="1"/>
  <c r="F5" i="1"/>
  <c r="H19" i="1"/>
  <c r="G19" i="1"/>
  <c r="L19" i="1" s="1"/>
  <c r="O19" i="1" s="1"/>
  <c r="F19" i="1"/>
  <c r="H18" i="1"/>
  <c r="G18" i="1"/>
  <c r="F18" i="1"/>
  <c r="K18" i="1" s="1"/>
  <c r="N18" i="1" s="1"/>
  <c r="H17" i="1"/>
  <c r="K17" i="1" s="1"/>
  <c r="N17" i="1" s="1"/>
  <c r="G17" i="1"/>
  <c r="F17" i="1"/>
  <c r="H16" i="1"/>
  <c r="G16" i="1"/>
  <c r="F16" i="1"/>
  <c r="H15" i="1"/>
  <c r="G15" i="1"/>
  <c r="K15" i="1" s="1"/>
  <c r="N15" i="1" s="1"/>
  <c r="F15" i="1"/>
  <c r="H14" i="1"/>
  <c r="K14" i="1" s="1"/>
  <c r="N14" i="1" s="1"/>
  <c r="G14" i="1"/>
  <c r="F14" i="1"/>
  <c r="H28" i="1"/>
  <c r="G28" i="1"/>
  <c r="F28" i="1"/>
  <c r="L28" i="1" s="1"/>
  <c r="O28" i="1" s="1"/>
  <c r="H27" i="1"/>
  <c r="G27" i="1"/>
  <c r="L27" i="1" s="1"/>
  <c r="O27" i="1" s="1"/>
  <c r="F27" i="1"/>
  <c r="H26" i="1"/>
  <c r="G26" i="1"/>
  <c r="F26" i="1"/>
  <c r="H25" i="1"/>
  <c r="G25" i="1"/>
  <c r="F25" i="1"/>
  <c r="H24" i="1"/>
  <c r="G24" i="1"/>
  <c r="F24" i="1"/>
  <c r="H23" i="1"/>
  <c r="G23" i="1"/>
  <c r="I23" i="1" s="1"/>
  <c r="J23" i="1" s="1"/>
  <c r="F23" i="1"/>
  <c r="M23" i="1"/>
  <c r="P23" i="1" s="1"/>
  <c r="H37" i="1"/>
  <c r="G37" i="1"/>
  <c r="F37" i="1"/>
  <c r="H36" i="1"/>
  <c r="G36" i="1"/>
  <c r="F36" i="1"/>
  <c r="H35" i="1"/>
  <c r="G35" i="1"/>
  <c r="F35" i="1"/>
  <c r="M35" i="1" s="1"/>
  <c r="P35" i="1" s="1"/>
  <c r="L35" i="1"/>
  <c r="O35" i="1"/>
  <c r="H34" i="1"/>
  <c r="G34" i="1"/>
  <c r="F34" i="1"/>
  <c r="H33" i="1"/>
  <c r="G33" i="1"/>
  <c r="F33" i="1"/>
  <c r="M33" i="1" s="1"/>
  <c r="P33" i="1" s="1"/>
  <c r="H32" i="1"/>
  <c r="G32" i="1"/>
  <c r="L32" i="1" s="1"/>
  <c r="O32" i="1" s="1"/>
  <c r="F32" i="1"/>
  <c r="H46" i="1"/>
  <c r="G46" i="1"/>
  <c r="F46" i="1"/>
  <c r="I46" i="1" s="1"/>
  <c r="J46" i="1" s="1"/>
  <c r="H45" i="1"/>
  <c r="G45" i="1"/>
  <c r="I45" i="1" s="1"/>
  <c r="J45" i="1" s="1"/>
  <c r="F45" i="1"/>
  <c r="M45" i="1"/>
  <c r="P45" i="1" s="1"/>
  <c r="H44" i="1"/>
  <c r="G44" i="1"/>
  <c r="F44" i="1"/>
  <c r="L44" i="1" s="1"/>
  <c r="O44" i="1" s="1"/>
  <c r="H43" i="1"/>
  <c r="K43" i="1" s="1"/>
  <c r="N43" i="1" s="1"/>
  <c r="G43" i="1"/>
  <c r="F43" i="1"/>
  <c r="H42" i="1"/>
  <c r="L42" i="1" s="1"/>
  <c r="O42" i="1" s="1"/>
  <c r="G42" i="1"/>
  <c r="F42" i="1"/>
  <c r="H41" i="1"/>
  <c r="G41" i="1"/>
  <c r="M41" i="1" s="1"/>
  <c r="P41" i="1" s="1"/>
  <c r="F41" i="1"/>
  <c r="H73" i="1"/>
  <c r="G73" i="1"/>
  <c r="F73" i="1"/>
  <c r="H72" i="1"/>
  <c r="G72" i="1"/>
  <c r="F72" i="1"/>
  <c r="H71" i="1"/>
  <c r="G71" i="1"/>
  <c r="F71" i="1"/>
  <c r="H70" i="1"/>
  <c r="G70" i="1"/>
  <c r="F70" i="1"/>
  <c r="K70" i="1" s="1"/>
  <c r="N70" i="1" s="1"/>
  <c r="H69" i="1"/>
  <c r="K69" i="1" s="1"/>
  <c r="N69" i="1" s="1"/>
  <c r="G69" i="1"/>
  <c r="I69" i="1" s="1"/>
  <c r="J69" i="1" s="1"/>
  <c r="F69" i="1"/>
  <c r="H68" i="1"/>
  <c r="G68" i="1"/>
  <c r="F68" i="1"/>
  <c r="H55" i="1"/>
  <c r="G55" i="1"/>
  <c r="F55" i="1"/>
  <c r="H54" i="1"/>
  <c r="G54" i="1"/>
  <c r="F54" i="1"/>
  <c r="H53" i="1"/>
  <c r="G53" i="1"/>
  <c r="F53" i="1"/>
  <c r="K53" i="1" s="1"/>
  <c r="N53" i="1" s="1"/>
  <c r="H52" i="1"/>
  <c r="G52" i="1"/>
  <c r="M52" i="1" s="1"/>
  <c r="P52" i="1" s="1"/>
  <c r="F52" i="1"/>
  <c r="H51" i="1"/>
  <c r="L51" i="1" s="1"/>
  <c r="O51" i="1" s="1"/>
  <c r="G51" i="1"/>
  <c r="F51" i="1"/>
  <c r="H50" i="1"/>
  <c r="G50" i="1"/>
  <c r="F50" i="1"/>
  <c r="H60" i="1"/>
  <c r="H61" i="1"/>
  <c r="K61" i="1" s="1"/>
  <c r="N61" i="1" s="1"/>
  <c r="H62" i="1"/>
  <c r="H63" i="1"/>
  <c r="H64" i="1"/>
  <c r="H59" i="1"/>
  <c r="G60" i="1"/>
  <c r="G61" i="1"/>
  <c r="G62" i="1"/>
  <c r="G63" i="1"/>
  <c r="G64" i="1"/>
  <c r="G59" i="1"/>
  <c r="F60" i="1"/>
  <c r="L60" i="1" s="1"/>
  <c r="O60" i="1" s="1"/>
  <c r="F61" i="1"/>
  <c r="F62" i="1"/>
  <c r="F63" i="1"/>
  <c r="F64" i="1"/>
  <c r="F59" i="1"/>
  <c r="I59" i="1" s="1"/>
  <c r="J59" i="1" s="1"/>
  <c r="I34" i="1"/>
  <c r="J34" i="1" s="1"/>
  <c r="I9" i="1"/>
  <c r="J9" i="1" s="1"/>
  <c r="M34" i="1"/>
  <c r="P34" i="1" s="1"/>
  <c r="M9" i="1"/>
  <c r="P9" i="1" s="1"/>
  <c r="K59" i="1"/>
  <c r="N59" i="1"/>
  <c r="K9" i="1"/>
  <c r="N9" i="1" s="1"/>
  <c r="L34" i="1"/>
  <c r="O34" i="1" s="1"/>
  <c r="K34" i="1"/>
  <c r="N34" i="1" s="1"/>
  <c r="M42" i="1"/>
  <c r="P42" i="1" s="1"/>
  <c r="K41" i="1"/>
  <c r="N41" i="1" s="1"/>
  <c r="K45" i="1"/>
  <c r="N45" i="1" s="1"/>
  <c r="M69" i="1"/>
  <c r="P69" i="1" s="1"/>
  <c r="O57" i="10" l="1"/>
  <c r="O48" i="10"/>
  <c r="F32" i="10"/>
  <c r="F31" i="10"/>
  <c r="B28" i="10"/>
  <c r="P15" i="10"/>
  <c r="O84" i="10" s="1"/>
  <c r="D10" i="11"/>
  <c r="B26" i="10"/>
  <c r="O37" i="10"/>
  <c r="P12" i="10"/>
  <c r="L96" i="10" s="1"/>
  <c r="P14" i="10"/>
  <c r="E31" i="10"/>
  <c r="B27" i="10"/>
  <c r="E32" i="10"/>
  <c r="P13" i="10"/>
  <c r="D32" i="10"/>
  <c r="D31" i="10"/>
  <c r="K91" i="10"/>
  <c r="K71" i="10"/>
  <c r="K96" i="10"/>
  <c r="K82" i="10"/>
  <c r="K87" i="10"/>
  <c r="K74" i="10"/>
  <c r="K75" i="10"/>
  <c r="K77" i="10"/>
  <c r="K85" i="10"/>
  <c r="E31" i="9"/>
  <c r="B27" i="9"/>
  <c r="E32" i="9"/>
  <c r="F32" i="9"/>
  <c r="P15" i="9"/>
  <c r="B28" i="9"/>
  <c r="F31" i="9"/>
  <c r="P14" i="9"/>
  <c r="K38" i="9"/>
  <c r="O38" i="9" s="1"/>
  <c r="R37" i="9" s="1"/>
  <c r="M75" i="9"/>
  <c r="M93" i="9"/>
  <c r="M82" i="9"/>
  <c r="M74" i="9"/>
  <c r="M91" i="9"/>
  <c r="M96" i="9"/>
  <c r="M80" i="9"/>
  <c r="M70" i="9"/>
  <c r="M89" i="9"/>
  <c r="M94" i="9"/>
  <c r="M78" i="9"/>
  <c r="M87" i="9"/>
  <c r="M92" i="9"/>
  <c r="M76" i="9"/>
  <c r="M85" i="9"/>
  <c r="M90" i="9"/>
  <c r="M81" i="9"/>
  <c r="M71" i="9"/>
  <c r="M83" i="9"/>
  <c r="M88" i="9"/>
  <c r="M73" i="9"/>
  <c r="M86" i="9"/>
  <c r="M95" i="9"/>
  <c r="M79" i="9"/>
  <c r="M84" i="9"/>
  <c r="M72" i="9"/>
  <c r="M77" i="9"/>
  <c r="D32" i="9"/>
  <c r="D31" i="9"/>
  <c r="M26" i="9"/>
  <c r="H31" i="9" s="1"/>
  <c r="B26" i="9"/>
  <c r="P12" i="9"/>
  <c r="K82" i="9"/>
  <c r="K84" i="9"/>
  <c r="K73" i="9"/>
  <c r="K76" i="9"/>
  <c r="K78" i="9"/>
  <c r="K88" i="9"/>
  <c r="K90" i="9"/>
  <c r="K93" i="9"/>
  <c r="K79" i="9"/>
  <c r="K81" i="9"/>
  <c r="E31" i="8"/>
  <c r="O48" i="4"/>
  <c r="O48" i="8"/>
  <c r="D31" i="8"/>
  <c r="B26" i="8"/>
  <c r="M26" i="8"/>
  <c r="H31" i="8" s="1"/>
  <c r="P13" i="8"/>
  <c r="M75" i="8" s="1"/>
  <c r="O41" i="8"/>
  <c r="F31" i="8"/>
  <c r="B27" i="8"/>
  <c r="P14" i="8"/>
  <c r="N96" i="8" s="1"/>
  <c r="E32" i="8"/>
  <c r="P12" i="8"/>
  <c r="L87" i="8" s="1"/>
  <c r="B28" i="8"/>
  <c r="P15" i="8"/>
  <c r="F32" i="8"/>
  <c r="K91" i="8"/>
  <c r="K71" i="8"/>
  <c r="K81" i="8"/>
  <c r="K83" i="8"/>
  <c r="K86" i="8"/>
  <c r="K94" i="8"/>
  <c r="K96" i="8"/>
  <c r="K89" i="8"/>
  <c r="K87" i="8"/>
  <c r="K75" i="8"/>
  <c r="K77" i="8"/>
  <c r="K90" i="8"/>
  <c r="K70" i="8"/>
  <c r="K94" i="7"/>
  <c r="K89" i="7"/>
  <c r="K90" i="7"/>
  <c r="K85" i="7"/>
  <c r="K80" i="7"/>
  <c r="K72" i="7"/>
  <c r="O63" i="7"/>
  <c r="F31" i="7"/>
  <c r="P15" i="7"/>
  <c r="O91" i="7" s="1"/>
  <c r="O48" i="7"/>
  <c r="F32" i="7"/>
  <c r="B28" i="7"/>
  <c r="D31" i="7"/>
  <c r="M26" i="7"/>
  <c r="H31" i="7" s="1"/>
  <c r="P13" i="7"/>
  <c r="M75" i="7" s="1"/>
  <c r="O41" i="7"/>
  <c r="P12" i="7"/>
  <c r="L90" i="7" s="1"/>
  <c r="O38" i="7"/>
  <c r="E32" i="7"/>
  <c r="B26" i="7"/>
  <c r="D6" i="11"/>
  <c r="B27" i="7"/>
  <c r="P14" i="7"/>
  <c r="N75" i="7" s="1"/>
  <c r="E31" i="7"/>
  <c r="K84" i="7"/>
  <c r="K87" i="7"/>
  <c r="K78" i="7"/>
  <c r="K83" i="7"/>
  <c r="K81" i="7"/>
  <c r="K86" i="7"/>
  <c r="K96" i="7"/>
  <c r="A12" i="7"/>
  <c r="O48" i="6"/>
  <c r="D5" i="11"/>
  <c r="E31" i="6"/>
  <c r="P14" i="6"/>
  <c r="N79" i="6" s="1"/>
  <c r="B27" i="6"/>
  <c r="E32" i="6"/>
  <c r="D32" i="6"/>
  <c r="K38" i="6"/>
  <c r="O38" i="6" s="1"/>
  <c r="P12" i="6"/>
  <c r="L96" i="6" s="1"/>
  <c r="B26" i="6"/>
  <c r="P13" i="6"/>
  <c r="M88" i="6" s="1"/>
  <c r="O37" i="6"/>
  <c r="D31" i="6"/>
  <c r="D31" i="5"/>
  <c r="B28" i="5"/>
  <c r="B26" i="5"/>
  <c r="F32" i="5"/>
  <c r="F31" i="5"/>
  <c r="P15" i="5"/>
  <c r="D32" i="5"/>
  <c r="O41" i="5"/>
  <c r="R37" i="5" s="1"/>
  <c r="B4" i="11" s="1"/>
  <c r="P12" i="5"/>
  <c r="L70" i="5" s="1"/>
  <c r="E31" i="5"/>
  <c r="P13" i="5"/>
  <c r="D4" i="11"/>
  <c r="N82" i="5"/>
  <c r="N93" i="5"/>
  <c r="N77" i="5"/>
  <c r="N91" i="5"/>
  <c r="N75" i="5"/>
  <c r="N85" i="5"/>
  <c r="N96" i="5"/>
  <c r="N80" i="5"/>
  <c r="N74" i="5"/>
  <c r="N94" i="5"/>
  <c r="N78" i="5"/>
  <c r="N89" i="5"/>
  <c r="N72" i="5"/>
  <c r="N92" i="5"/>
  <c r="N76" i="5"/>
  <c r="N87" i="5"/>
  <c r="N70" i="5"/>
  <c r="N90" i="5"/>
  <c r="N88" i="5"/>
  <c r="N73" i="5"/>
  <c r="N83" i="5"/>
  <c r="N86" i="5"/>
  <c r="N71" i="5"/>
  <c r="N81" i="5"/>
  <c r="N84" i="5"/>
  <c r="N95" i="5"/>
  <c r="N79" i="5"/>
  <c r="B27" i="5"/>
  <c r="E32" i="5"/>
  <c r="M27" i="5"/>
  <c r="H31" i="5" s="1"/>
  <c r="K76" i="5"/>
  <c r="K78" i="5"/>
  <c r="K88" i="5"/>
  <c r="K90" i="5"/>
  <c r="K82" i="5"/>
  <c r="K84" i="5"/>
  <c r="K72" i="5"/>
  <c r="K85" i="5"/>
  <c r="K87" i="5"/>
  <c r="K96" i="4"/>
  <c r="K95" i="4"/>
  <c r="K88" i="4"/>
  <c r="K81" i="4"/>
  <c r="K72" i="4"/>
  <c r="B28" i="4"/>
  <c r="P15" i="4"/>
  <c r="O79" i="4" s="1"/>
  <c r="D3" i="11"/>
  <c r="K38" i="4"/>
  <c r="O38" i="4" s="1"/>
  <c r="M28" i="4"/>
  <c r="F31" i="4"/>
  <c r="E32" i="4"/>
  <c r="E31" i="4"/>
  <c r="B27" i="4"/>
  <c r="D32" i="4"/>
  <c r="P14" i="4"/>
  <c r="P12" i="4"/>
  <c r="L96" i="4" s="1"/>
  <c r="M93" i="4"/>
  <c r="M77" i="4"/>
  <c r="M82" i="4"/>
  <c r="M73" i="4"/>
  <c r="M91" i="4"/>
  <c r="M96" i="4"/>
  <c r="M80" i="4"/>
  <c r="M71" i="4"/>
  <c r="M89" i="4"/>
  <c r="M94" i="4"/>
  <c r="M78" i="4"/>
  <c r="M75" i="4"/>
  <c r="M87" i="4"/>
  <c r="M92" i="4"/>
  <c r="M76" i="4"/>
  <c r="M85" i="4"/>
  <c r="M90" i="4"/>
  <c r="M74" i="4"/>
  <c r="M83" i="4"/>
  <c r="M88" i="4"/>
  <c r="M72" i="4"/>
  <c r="M95" i="4"/>
  <c r="M79" i="4"/>
  <c r="M81" i="4"/>
  <c r="M86" i="4"/>
  <c r="M70" i="4"/>
  <c r="M84" i="4"/>
  <c r="D31" i="4"/>
  <c r="B26" i="4"/>
  <c r="M26" i="4"/>
  <c r="K82" i="4"/>
  <c r="K87" i="4"/>
  <c r="K70" i="4"/>
  <c r="K75" i="4"/>
  <c r="K80" i="4"/>
  <c r="K93" i="4"/>
  <c r="K71" i="4"/>
  <c r="K78" i="4"/>
  <c r="K91" i="4"/>
  <c r="K84" i="4"/>
  <c r="K74" i="4"/>
  <c r="K94" i="4"/>
  <c r="O41" i="2"/>
  <c r="R37" i="2" s="1"/>
  <c r="B7" i="11" s="1"/>
  <c r="P13" i="2"/>
  <c r="M86" i="2" s="1"/>
  <c r="B26" i="2"/>
  <c r="M27" i="2"/>
  <c r="D31" i="2"/>
  <c r="M8" i="1"/>
  <c r="P8" i="1" s="1"/>
  <c r="M26" i="2"/>
  <c r="I73" i="1"/>
  <c r="J73" i="1" s="1"/>
  <c r="L72" i="1"/>
  <c r="O72" i="1" s="1"/>
  <c r="L71" i="1"/>
  <c r="O71" i="1" s="1"/>
  <c r="I70" i="1"/>
  <c r="J70" i="1" s="1"/>
  <c r="M70" i="1"/>
  <c r="P70" i="1" s="1"/>
  <c r="L70" i="1"/>
  <c r="O70" i="1" s="1"/>
  <c r="L69" i="1"/>
  <c r="O69" i="1" s="1"/>
  <c r="I63" i="1"/>
  <c r="J63" i="1" s="1"/>
  <c r="M61" i="1"/>
  <c r="P61" i="1" s="1"/>
  <c r="L61" i="1"/>
  <c r="O61" i="1" s="1"/>
  <c r="L59" i="1"/>
  <c r="O59" i="1" s="1"/>
  <c r="K55" i="1"/>
  <c r="N55" i="1" s="1"/>
  <c r="M55" i="1"/>
  <c r="P55" i="1" s="1"/>
  <c r="M54" i="1"/>
  <c r="P54" i="1" s="1"/>
  <c r="I53" i="1"/>
  <c r="J53" i="1" s="1"/>
  <c r="K52" i="1"/>
  <c r="N52" i="1" s="1"/>
  <c r="L52" i="1"/>
  <c r="O52" i="1" s="1"/>
  <c r="I52" i="1"/>
  <c r="J52" i="1" s="1"/>
  <c r="L50" i="1"/>
  <c r="O50" i="1" s="1"/>
  <c r="M50" i="1"/>
  <c r="P50" i="1" s="1"/>
  <c r="L45" i="1"/>
  <c r="O45" i="1" s="1"/>
  <c r="M44" i="1"/>
  <c r="P44" i="1" s="1"/>
  <c r="I43" i="1"/>
  <c r="J43" i="1" s="1"/>
  <c r="K42" i="1"/>
  <c r="N42" i="1" s="1"/>
  <c r="I42" i="1"/>
  <c r="J42" i="1" s="1"/>
  <c r="M37" i="1"/>
  <c r="P37" i="1" s="1"/>
  <c r="I37" i="1"/>
  <c r="J37" i="1" s="1"/>
  <c r="L36" i="1"/>
  <c r="O36" i="1" s="1"/>
  <c r="K33" i="1"/>
  <c r="N33" i="1" s="1"/>
  <c r="I33" i="1"/>
  <c r="J33" i="1" s="1"/>
  <c r="L33" i="1"/>
  <c r="O33" i="1" s="1"/>
  <c r="K32" i="1"/>
  <c r="N32" i="1" s="1"/>
  <c r="I32" i="1"/>
  <c r="J32" i="1" s="1"/>
  <c r="M27" i="1"/>
  <c r="P27" i="1" s="1"/>
  <c r="L26" i="1"/>
  <c r="O26" i="1" s="1"/>
  <c r="I26" i="1"/>
  <c r="J26" i="1" s="1"/>
  <c r="I25" i="1"/>
  <c r="J25" i="1" s="1"/>
  <c r="K25" i="1"/>
  <c r="N25" i="1" s="1"/>
  <c r="L25" i="1"/>
  <c r="O25" i="1" s="1"/>
  <c r="M25" i="1"/>
  <c r="P25" i="1" s="1"/>
  <c r="I24" i="1"/>
  <c r="J24" i="1" s="1"/>
  <c r="L24" i="1"/>
  <c r="O24" i="1" s="1"/>
  <c r="K24" i="1"/>
  <c r="N24" i="1" s="1"/>
  <c r="M24" i="1"/>
  <c r="P24" i="1" s="1"/>
  <c r="K23" i="1"/>
  <c r="N23" i="1" s="1"/>
  <c r="L23" i="1"/>
  <c r="O23" i="1" s="1"/>
  <c r="I18" i="1"/>
  <c r="J18" i="1" s="1"/>
  <c r="L18" i="1"/>
  <c r="O18" i="1" s="1"/>
  <c r="M18" i="1"/>
  <c r="P18" i="1" s="1"/>
  <c r="I16" i="1"/>
  <c r="J16" i="1" s="1"/>
  <c r="M14" i="1"/>
  <c r="P14" i="1" s="1"/>
  <c r="L14" i="1"/>
  <c r="O14" i="1" s="1"/>
  <c r="I14" i="1"/>
  <c r="J14" i="1" s="1"/>
  <c r="I7" i="1"/>
  <c r="J7" i="1" s="1"/>
  <c r="K5" i="1"/>
  <c r="N5" i="1" s="1"/>
  <c r="I5" i="1"/>
  <c r="J5" i="1" s="1"/>
  <c r="M5" i="1"/>
  <c r="P5" i="1" s="1"/>
  <c r="N73" i="2"/>
  <c r="N76" i="2"/>
  <c r="N87" i="2"/>
  <c r="N74" i="2"/>
  <c r="N95" i="2"/>
  <c r="N83" i="2"/>
  <c r="N71" i="2"/>
  <c r="N79" i="2"/>
  <c r="N84" i="2"/>
  <c r="N85" i="2"/>
  <c r="N89" i="2"/>
  <c r="N93" i="2"/>
  <c r="N75" i="2"/>
  <c r="N77" i="2"/>
  <c r="N94" i="2"/>
  <c r="N92" i="2"/>
  <c r="N88" i="2"/>
  <c r="N81" i="2"/>
  <c r="N72" i="2"/>
  <c r="N91" i="2"/>
  <c r="N78" i="2"/>
  <c r="N70" i="2"/>
  <c r="N90" i="2"/>
  <c r="N96" i="2"/>
  <c r="N86" i="2"/>
  <c r="N80" i="2"/>
  <c r="N82" i="2"/>
  <c r="K54" i="1"/>
  <c r="N54" i="1" s="1"/>
  <c r="L55" i="1"/>
  <c r="O55" i="1" s="1"/>
  <c r="I55" i="1"/>
  <c r="J55" i="1" s="1"/>
  <c r="M15" i="1"/>
  <c r="P15" i="1" s="1"/>
  <c r="L15" i="1"/>
  <c r="O15" i="1" s="1"/>
  <c r="I54" i="1"/>
  <c r="J54" i="1" s="1"/>
  <c r="M63" i="1"/>
  <c r="P63" i="1" s="1"/>
  <c r="M10" i="1"/>
  <c r="P10" i="1" s="1"/>
  <c r="F31" i="2"/>
  <c r="B28" i="2"/>
  <c r="P15" i="2"/>
  <c r="K72" i="1"/>
  <c r="N72" i="1" s="1"/>
  <c r="I51" i="1"/>
  <c r="J51" i="1" s="1"/>
  <c r="M51" i="1"/>
  <c r="P51" i="1" s="1"/>
  <c r="K51" i="1"/>
  <c r="N51" i="1" s="1"/>
  <c r="K63" i="1"/>
  <c r="N63" i="1" s="1"/>
  <c r="M28" i="2" s="1"/>
  <c r="K8" i="1"/>
  <c r="N8" i="1" s="1"/>
  <c r="K7" i="1"/>
  <c r="N7" i="1" s="1"/>
  <c r="I64" i="1"/>
  <c r="J64" i="1" s="1"/>
  <c r="K68" i="1"/>
  <c r="N68" i="1" s="1"/>
  <c r="L68" i="1"/>
  <c r="O68" i="1" s="1"/>
  <c r="I68" i="1"/>
  <c r="J68" i="1" s="1"/>
  <c r="M68" i="1"/>
  <c r="P68" i="1" s="1"/>
  <c r="K71" i="1"/>
  <c r="N71" i="1" s="1"/>
  <c r="I71" i="1"/>
  <c r="J71" i="1" s="1"/>
  <c r="I35" i="1"/>
  <c r="J35" i="1" s="1"/>
  <c r="K27" i="1"/>
  <c r="N27" i="1" s="1"/>
  <c r="I27" i="1"/>
  <c r="J27" i="1" s="1"/>
  <c r="M16" i="1"/>
  <c r="P16" i="1" s="1"/>
  <c r="K16" i="1"/>
  <c r="N16" i="1" s="1"/>
  <c r="L16" i="1"/>
  <c r="O16" i="1" s="1"/>
  <c r="L64" i="1"/>
  <c r="O64" i="1" s="1"/>
  <c r="M64" i="1"/>
  <c r="P64" i="1" s="1"/>
  <c r="I6" i="1"/>
  <c r="J6" i="1" s="1"/>
  <c r="M6" i="1"/>
  <c r="P6" i="1" s="1"/>
  <c r="L6" i="1"/>
  <c r="O6" i="1" s="1"/>
  <c r="K6" i="1"/>
  <c r="N6" i="1" s="1"/>
  <c r="L63" i="1"/>
  <c r="O63" i="1" s="1"/>
  <c r="M59" i="1"/>
  <c r="P59" i="1" s="1"/>
  <c r="I41" i="1"/>
  <c r="J41" i="1" s="1"/>
  <c r="L41" i="1"/>
  <c r="O41" i="1" s="1"/>
  <c r="M32" i="1"/>
  <c r="P32" i="1" s="1"/>
  <c r="I15" i="1"/>
  <c r="J15" i="1" s="1"/>
  <c r="K46" i="1"/>
  <c r="N46" i="1" s="1"/>
  <c r="M46" i="1"/>
  <c r="P46" i="1" s="1"/>
  <c r="I19" i="1"/>
  <c r="J19" i="1" s="1"/>
  <c r="M19" i="1"/>
  <c r="P19" i="1" s="1"/>
  <c r="K19" i="1"/>
  <c r="N19" i="1" s="1"/>
  <c r="L17" i="1"/>
  <c r="O17" i="1" s="1"/>
  <c r="I17" i="1"/>
  <c r="J17" i="1" s="1"/>
  <c r="E32" i="2"/>
  <c r="B27" i="2"/>
  <c r="E31" i="2"/>
  <c r="P12" i="2"/>
  <c r="K73" i="1"/>
  <c r="N73" i="1" s="1"/>
  <c r="L73" i="1"/>
  <c r="O73" i="1" s="1"/>
  <c r="M73" i="1"/>
  <c r="P73" i="1" s="1"/>
  <c r="I8" i="1"/>
  <c r="J8" i="1" s="1"/>
  <c r="L8" i="1"/>
  <c r="O8" i="1" s="1"/>
  <c r="L62" i="1"/>
  <c r="O62" i="1" s="1"/>
  <c r="I62" i="1"/>
  <c r="J62" i="1" s="1"/>
  <c r="K62" i="1"/>
  <c r="N62" i="1" s="1"/>
  <c r="M62" i="1"/>
  <c r="P62" i="1" s="1"/>
  <c r="I44" i="1"/>
  <c r="J44" i="1" s="1"/>
  <c r="K44" i="1"/>
  <c r="N44" i="1" s="1"/>
  <c r="L46" i="1"/>
  <c r="O46" i="1" s="1"/>
  <c r="I50" i="1"/>
  <c r="J50" i="1" s="1"/>
  <c r="K35" i="1"/>
  <c r="N35" i="1" s="1"/>
  <c r="K26" i="1"/>
  <c r="N26" i="1" s="1"/>
  <c r="M17" i="1"/>
  <c r="P17" i="1" s="1"/>
  <c r="L7" i="1"/>
  <c r="O7" i="1" s="1"/>
  <c r="I72" i="1"/>
  <c r="J72" i="1" s="1"/>
  <c r="I60" i="1"/>
  <c r="J60" i="1" s="1"/>
  <c r="M60" i="1"/>
  <c r="P60" i="1" s="1"/>
  <c r="K60" i="1"/>
  <c r="N60" i="1" s="1"/>
  <c r="M72" i="1"/>
  <c r="P72" i="1" s="1"/>
  <c r="M43" i="1"/>
  <c r="P43" i="1" s="1"/>
  <c r="L43" i="1"/>
  <c r="O43" i="1" s="1"/>
  <c r="M26" i="1"/>
  <c r="P26" i="1" s="1"/>
  <c r="H80" i="2"/>
  <c r="H83" i="2"/>
  <c r="H86" i="2"/>
  <c r="H81" i="2"/>
  <c r="H84" i="2"/>
  <c r="H87" i="2"/>
  <c r="H79" i="2"/>
  <c r="H82" i="2"/>
  <c r="H85" i="2"/>
  <c r="M53" i="1"/>
  <c r="P53" i="1" s="1"/>
  <c r="L53" i="1"/>
  <c r="O53" i="1" s="1"/>
  <c r="I61" i="1"/>
  <c r="J61" i="1" s="1"/>
  <c r="I36" i="1"/>
  <c r="J36" i="1" s="1"/>
  <c r="M36" i="1"/>
  <c r="P36" i="1" s="1"/>
  <c r="K36" i="1"/>
  <c r="N36" i="1" s="1"/>
  <c r="I28" i="1"/>
  <c r="J28" i="1" s="1"/>
  <c r="M28" i="1"/>
  <c r="P28" i="1" s="1"/>
  <c r="K28" i="1"/>
  <c r="N28" i="1" s="1"/>
  <c r="M71" i="1"/>
  <c r="P71" i="1" s="1"/>
  <c r="K50" i="1"/>
  <c r="N50" i="1" s="1"/>
  <c r="L54" i="1"/>
  <c r="O54" i="1" s="1"/>
  <c r="L10" i="1"/>
  <c r="O10" i="1" s="1"/>
  <c r="I10" i="1"/>
  <c r="J10" i="1" s="1"/>
  <c r="H31" i="10"/>
  <c r="K37" i="1"/>
  <c r="N37" i="1" s="1"/>
  <c r="K64" i="1"/>
  <c r="N64" i="1" s="1"/>
  <c r="L37" i="1"/>
  <c r="O37" i="1" s="1"/>
  <c r="L5" i="1"/>
  <c r="O5" i="1" s="1"/>
  <c r="O77" i="6"/>
  <c r="O75" i="6"/>
  <c r="O96" i="6"/>
  <c r="O73" i="6"/>
  <c r="O94" i="6"/>
  <c r="O71" i="6"/>
  <c r="O95" i="6"/>
  <c r="O92" i="6"/>
  <c r="O74" i="6"/>
  <c r="O93" i="6"/>
  <c r="O90" i="6"/>
  <c r="O72" i="6"/>
  <c r="O91" i="6"/>
  <c r="O88" i="6"/>
  <c r="O70" i="6"/>
  <c r="O89" i="6"/>
  <c r="O86" i="6"/>
  <c r="O87" i="6"/>
  <c r="O84" i="6"/>
  <c r="O85" i="6"/>
  <c r="O82" i="6"/>
  <c r="O83" i="6"/>
  <c r="O80" i="6"/>
  <c r="O81" i="6"/>
  <c r="O78" i="6"/>
  <c r="O79" i="6"/>
  <c r="O76" i="6"/>
  <c r="F31" i="6"/>
  <c r="F32" i="6"/>
  <c r="M28" i="6"/>
  <c r="H31" i="6" s="1"/>
  <c r="B28" i="6"/>
  <c r="A12" i="5"/>
  <c r="R37" i="10" l="1"/>
  <c r="B10" i="11" s="1"/>
  <c r="O85" i="10"/>
  <c r="O70" i="10"/>
  <c r="O81" i="10"/>
  <c r="O93" i="10"/>
  <c r="O91" i="10"/>
  <c r="O88" i="10"/>
  <c r="O77" i="10"/>
  <c r="O72" i="10"/>
  <c r="O87" i="10"/>
  <c r="O79" i="10"/>
  <c r="O82" i="10"/>
  <c r="O74" i="10"/>
  <c r="O95" i="10"/>
  <c r="O71" i="10"/>
  <c r="O83" i="10"/>
  <c r="O92" i="10"/>
  <c r="O89" i="10"/>
  <c r="O80" i="10"/>
  <c r="O96" i="10"/>
  <c r="O75" i="10"/>
  <c r="O86" i="10"/>
  <c r="O76" i="10"/>
  <c r="O78" i="10"/>
  <c r="O90" i="10"/>
  <c r="O94" i="10"/>
  <c r="O73" i="10"/>
  <c r="L93" i="10"/>
  <c r="L71" i="10"/>
  <c r="L77" i="10"/>
  <c r="L73" i="10"/>
  <c r="L85" i="10"/>
  <c r="L75" i="10"/>
  <c r="L91" i="10"/>
  <c r="N94" i="10"/>
  <c r="N78" i="10"/>
  <c r="N81" i="10"/>
  <c r="N72" i="10"/>
  <c r="N92" i="10"/>
  <c r="N79" i="10"/>
  <c r="N70" i="10"/>
  <c r="N91" i="10"/>
  <c r="N95" i="10"/>
  <c r="N90" i="10"/>
  <c r="N93" i="10"/>
  <c r="N77" i="10"/>
  <c r="N86" i="10"/>
  <c r="N89" i="10"/>
  <c r="N75" i="10"/>
  <c r="N88" i="10"/>
  <c r="N84" i="10"/>
  <c r="N87" i="10"/>
  <c r="N73" i="10"/>
  <c r="N96" i="10"/>
  <c r="N80" i="10"/>
  <c r="N83" i="10"/>
  <c r="N74" i="10"/>
  <c r="N76" i="10"/>
  <c r="N82" i="10"/>
  <c r="N85" i="10"/>
  <c r="N71" i="10"/>
  <c r="L92" i="10"/>
  <c r="L94" i="10"/>
  <c r="L81" i="10"/>
  <c r="L78" i="10"/>
  <c r="L72" i="10"/>
  <c r="L86" i="10"/>
  <c r="L89" i="10"/>
  <c r="L82" i="10"/>
  <c r="L95" i="10"/>
  <c r="L80" i="10"/>
  <c r="L83" i="10"/>
  <c r="L76" i="10"/>
  <c r="L79" i="10"/>
  <c r="L74" i="10"/>
  <c r="L70" i="10"/>
  <c r="L84" i="10"/>
  <c r="L90" i="10"/>
  <c r="L88" i="10"/>
  <c r="L87" i="10"/>
  <c r="M75" i="10"/>
  <c r="M83" i="10"/>
  <c r="M93" i="10"/>
  <c r="M92" i="10"/>
  <c r="M86" i="10"/>
  <c r="M73" i="10"/>
  <c r="M79" i="10"/>
  <c r="M90" i="10"/>
  <c r="M80" i="10"/>
  <c r="M77" i="10"/>
  <c r="M78" i="10"/>
  <c r="M89" i="10"/>
  <c r="M82" i="10"/>
  <c r="M72" i="10"/>
  <c r="M87" i="10"/>
  <c r="M94" i="10"/>
  <c r="M95" i="10"/>
  <c r="M76" i="10"/>
  <c r="M84" i="10"/>
  <c r="M88" i="10"/>
  <c r="M96" i="10"/>
  <c r="M74" i="10"/>
  <c r="M81" i="10"/>
  <c r="M71" i="10"/>
  <c r="M91" i="10"/>
  <c r="M70" i="10"/>
  <c r="M85" i="10"/>
  <c r="O91" i="9"/>
  <c r="O94" i="9"/>
  <c r="O75" i="9"/>
  <c r="O92" i="9"/>
  <c r="O71" i="9"/>
  <c r="O88" i="9"/>
  <c r="O93" i="9"/>
  <c r="O80" i="9"/>
  <c r="O83" i="9"/>
  <c r="O78" i="9"/>
  <c r="O96" i="9"/>
  <c r="O79" i="9"/>
  <c r="O76" i="9"/>
  <c r="O72" i="9"/>
  <c r="O84" i="9"/>
  <c r="O81" i="9"/>
  <c r="O89" i="9"/>
  <c r="O86" i="9"/>
  <c r="O87" i="9"/>
  <c r="O70" i="9"/>
  <c r="O85" i="9"/>
  <c r="O95" i="9"/>
  <c r="O90" i="9"/>
  <c r="O77" i="9"/>
  <c r="O74" i="9"/>
  <c r="O82" i="9"/>
  <c r="O73" i="9"/>
  <c r="N86" i="9"/>
  <c r="N83" i="9"/>
  <c r="N96" i="9"/>
  <c r="N78" i="9"/>
  <c r="N72" i="9"/>
  <c r="N90" i="9"/>
  <c r="N84" i="9"/>
  <c r="N94" i="9"/>
  <c r="N95" i="9"/>
  <c r="N79" i="9"/>
  <c r="N70" i="9"/>
  <c r="N91" i="9"/>
  <c r="N73" i="9"/>
  <c r="N92" i="9"/>
  <c r="N93" i="9"/>
  <c r="N77" i="9"/>
  <c r="N76" i="9"/>
  <c r="N88" i="9"/>
  <c r="N89" i="9"/>
  <c r="N75" i="9"/>
  <c r="N87" i="9"/>
  <c r="N82" i="9"/>
  <c r="N85" i="9"/>
  <c r="N71" i="9"/>
  <c r="N80" i="9"/>
  <c r="N74" i="9"/>
  <c r="N81" i="9"/>
  <c r="L80" i="9"/>
  <c r="L74" i="9"/>
  <c r="L94" i="9"/>
  <c r="L78" i="9"/>
  <c r="L81" i="9"/>
  <c r="L72" i="9"/>
  <c r="L92" i="9"/>
  <c r="L95" i="9"/>
  <c r="L79" i="9"/>
  <c r="L70" i="9"/>
  <c r="L90" i="9"/>
  <c r="L93" i="9"/>
  <c r="L71" i="9"/>
  <c r="L77" i="9"/>
  <c r="L88" i="9"/>
  <c r="L91" i="9"/>
  <c r="L75" i="9"/>
  <c r="L84" i="9"/>
  <c r="L86" i="9"/>
  <c r="L89" i="9"/>
  <c r="L73" i="9"/>
  <c r="L87" i="9"/>
  <c r="L82" i="9"/>
  <c r="L85" i="9"/>
  <c r="L76" i="9"/>
  <c r="L96" i="9"/>
  <c r="L83" i="9"/>
  <c r="R37" i="4"/>
  <c r="R37" i="8"/>
  <c r="M76" i="8"/>
  <c r="M88" i="8"/>
  <c r="M90" i="8"/>
  <c r="M79" i="8"/>
  <c r="M86" i="8"/>
  <c r="M81" i="8"/>
  <c r="M89" i="8"/>
  <c r="M93" i="8"/>
  <c r="M84" i="8"/>
  <c r="M92" i="8"/>
  <c r="M73" i="8"/>
  <c r="M91" i="8"/>
  <c r="M71" i="8"/>
  <c r="M78" i="8"/>
  <c r="M72" i="8"/>
  <c r="M83" i="8"/>
  <c r="M70" i="8"/>
  <c r="M80" i="8"/>
  <c r="M87" i="8"/>
  <c r="M77" i="8"/>
  <c r="M85" i="8"/>
  <c r="M95" i="8"/>
  <c r="M96" i="8"/>
  <c r="M74" i="8"/>
  <c r="M94" i="8"/>
  <c r="M82" i="8"/>
  <c r="L89" i="8"/>
  <c r="L75" i="8"/>
  <c r="L94" i="8"/>
  <c r="L86" i="8"/>
  <c r="L74" i="8"/>
  <c r="L70" i="8"/>
  <c r="L78" i="8"/>
  <c r="L73" i="8"/>
  <c r="L85" i="8"/>
  <c r="L81" i="8"/>
  <c r="L96" i="8"/>
  <c r="L72" i="8"/>
  <c r="L80" i="8"/>
  <c r="L91" i="8"/>
  <c r="L88" i="8"/>
  <c r="L84" i="8"/>
  <c r="L95" i="8"/>
  <c r="L93" i="8"/>
  <c r="L92" i="8"/>
  <c r="L83" i="8"/>
  <c r="L79" i="8"/>
  <c r="L71" i="8"/>
  <c r="L76" i="8"/>
  <c r="N84" i="8"/>
  <c r="N82" i="8"/>
  <c r="N90" i="8"/>
  <c r="N89" i="8"/>
  <c r="N75" i="8"/>
  <c r="N80" i="8"/>
  <c r="N77" i="8"/>
  <c r="N88" i="8"/>
  <c r="N87" i="8"/>
  <c r="N73" i="8"/>
  <c r="N83" i="8"/>
  <c r="N94" i="8"/>
  <c r="N86" i="8"/>
  <c r="N85" i="8"/>
  <c r="N71" i="8"/>
  <c r="N74" i="8"/>
  <c r="N76" i="8"/>
  <c r="N78" i="8"/>
  <c r="N81" i="8"/>
  <c r="N72" i="8"/>
  <c r="N93" i="8"/>
  <c r="N95" i="8"/>
  <c r="N79" i="8"/>
  <c r="N70" i="8"/>
  <c r="N91" i="8"/>
  <c r="N92" i="8"/>
  <c r="O91" i="8"/>
  <c r="O96" i="8"/>
  <c r="O80" i="8"/>
  <c r="O71" i="8"/>
  <c r="O82" i="8"/>
  <c r="O89" i="8"/>
  <c r="O94" i="8"/>
  <c r="O78" i="8"/>
  <c r="O87" i="8"/>
  <c r="O92" i="8"/>
  <c r="O76" i="8"/>
  <c r="O93" i="8"/>
  <c r="O85" i="8"/>
  <c r="O90" i="8"/>
  <c r="O74" i="8"/>
  <c r="O73" i="8"/>
  <c r="O83" i="8"/>
  <c r="O88" i="8"/>
  <c r="O72" i="8"/>
  <c r="O81" i="8"/>
  <c r="O86" i="8"/>
  <c r="O70" i="8"/>
  <c r="O95" i="8"/>
  <c r="O79" i="8"/>
  <c r="O84" i="8"/>
  <c r="O75" i="8"/>
  <c r="O77" i="8"/>
  <c r="L90" i="8"/>
  <c r="L82" i="8"/>
  <c r="L77" i="8"/>
  <c r="O94" i="7"/>
  <c r="O71" i="7"/>
  <c r="O75" i="7"/>
  <c r="O93" i="7"/>
  <c r="O78" i="7"/>
  <c r="O87" i="7"/>
  <c r="O85" i="7"/>
  <c r="O90" i="7"/>
  <c r="O74" i="7"/>
  <c r="O83" i="7"/>
  <c r="O86" i="7"/>
  <c r="O70" i="7"/>
  <c r="O96" i="7"/>
  <c r="O80" i="7"/>
  <c r="O73" i="7"/>
  <c r="O81" i="7"/>
  <c r="O89" i="7"/>
  <c r="O92" i="7"/>
  <c r="O95" i="7"/>
  <c r="O82" i="7"/>
  <c r="O72" i="7"/>
  <c r="O84" i="7"/>
  <c r="O79" i="7"/>
  <c r="O77" i="7"/>
  <c r="O76" i="7"/>
  <c r="O88" i="7"/>
  <c r="M92" i="7"/>
  <c r="M78" i="7"/>
  <c r="R37" i="7"/>
  <c r="B6" i="11" s="1"/>
  <c r="M81" i="7"/>
  <c r="M89" i="7"/>
  <c r="M94" i="7"/>
  <c r="M82" i="7"/>
  <c r="M85" i="7"/>
  <c r="M77" i="7"/>
  <c r="M79" i="7"/>
  <c r="M90" i="7"/>
  <c r="M72" i="7"/>
  <c r="M80" i="7"/>
  <c r="M88" i="7"/>
  <c r="M70" i="7"/>
  <c r="M83" i="7"/>
  <c r="M91" i="7"/>
  <c r="M71" i="7"/>
  <c r="M96" i="7"/>
  <c r="M74" i="7"/>
  <c r="M86" i="7"/>
  <c r="M93" i="7"/>
  <c r="M76" i="7"/>
  <c r="M84" i="7"/>
  <c r="M73" i="7"/>
  <c r="M87" i="7"/>
  <c r="M95" i="7"/>
  <c r="L96" i="7"/>
  <c r="L80" i="7"/>
  <c r="L74" i="7"/>
  <c r="L70" i="7"/>
  <c r="N96" i="7"/>
  <c r="L86" i="7"/>
  <c r="L73" i="7"/>
  <c r="L71" i="7"/>
  <c r="L79" i="7"/>
  <c r="L89" i="7"/>
  <c r="L83" i="7"/>
  <c r="L78" i="7"/>
  <c r="L87" i="7"/>
  <c r="L82" i="7"/>
  <c r="L72" i="7"/>
  <c r="L88" i="7"/>
  <c r="L85" i="7"/>
  <c r="L92" i="7"/>
  <c r="L84" i="7"/>
  <c r="L93" i="7"/>
  <c r="L95" i="7"/>
  <c r="N73" i="7"/>
  <c r="N88" i="7"/>
  <c r="L94" i="7"/>
  <c r="L91" i="7"/>
  <c r="L77" i="7"/>
  <c r="L76" i="7"/>
  <c r="L81" i="7"/>
  <c r="L75" i="7"/>
  <c r="N78" i="7"/>
  <c r="N94" i="7"/>
  <c r="N89" i="7"/>
  <c r="N72" i="7"/>
  <c r="N91" i="7"/>
  <c r="N83" i="7"/>
  <c r="N74" i="7"/>
  <c r="N92" i="7"/>
  <c r="N90" i="7"/>
  <c r="N80" i="7"/>
  <c r="N93" i="7"/>
  <c r="N85" i="7"/>
  <c r="N84" i="7"/>
  <c r="N82" i="7"/>
  <c r="N71" i="7"/>
  <c r="N70" i="7"/>
  <c r="N81" i="7"/>
  <c r="N79" i="7"/>
  <c r="N77" i="7"/>
  <c r="N87" i="7"/>
  <c r="N86" i="7"/>
  <c r="N76" i="7"/>
  <c r="N95" i="7"/>
  <c r="R37" i="6"/>
  <c r="B5" i="11" s="1"/>
  <c r="N87" i="6"/>
  <c r="N82" i="6"/>
  <c r="N95" i="6"/>
  <c r="N92" i="6"/>
  <c r="N73" i="6"/>
  <c r="N90" i="6"/>
  <c r="N78" i="6"/>
  <c r="N74" i="6"/>
  <c r="N83" i="6"/>
  <c r="N77" i="6"/>
  <c r="N70" i="6"/>
  <c r="N93" i="6"/>
  <c r="N96" i="6"/>
  <c r="N91" i="6"/>
  <c r="N76" i="6"/>
  <c r="N89" i="6"/>
  <c r="N71" i="6"/>
  <c r="N80" i="6"/>
  <c r="N88" i="6"/>
  <c r="N85" i="6"/>
  <c r="N86" i="6"/>
  <c r="N84" i="6"/>
  <c r="N81" i="6"/>
  <c r="N72" i="6"/>
  <c r="N94" i="6"/>
  <c r="N75" i="6"/>
  <c r="M89" i="6"/>
  <c r="M73" i="6"/>
  <c r="M78" i="6"/>
  <c r="M94" i="6"/>
  <c r="M72" i="6"/>
  <c r="M83" i="6"/>
  <c r="M74" i="6"/>
  <c r="M95" i="6"/>
  <c r="M96" i="6"/>
  <c r="M80" i="6"/>
  <c r="M75" i="6"/>
  <c r="M91" i="6"/>
  <c r="M81" i="6"/>
  <c r="M86" i="6"/>
  <c r="L92" i="6"/>
  <c r="L75" i="6"/>
  <c r="L73" i="6"/>
  <c r="L95" i="6"/>
  <c r="L70" i="6"/>
  <c r="L85" i="6"/>
  <c r="L83" i="6"/>
  <c r="L79" i="6"/>
  <c r="L74" i="6"/>
  <c r="L77" i="6"/>
  <c r="M93" i="6"/>
  <c r="L71" i="6"/>
  <c r="L90" i="6"/>
  <c r="L93" i="6"/>
  <c r="L80" i="6"/>
  <c r="L89" i="6"/>
  <c r="L84" i="6"/>
  <c r="L81" i="6"/>
  <c r="L88" i="6"/>
  <c r="P88" i="6" s="1"/>
  <c r="L91" i="6"/>
  <c r="L86" i="6"/>
  <c r="L78" i="6"/>
  <c r="L72" i="6"/>
  <c r="L94" i="6"/>
  <c r="L87" i="6"/>
  <c r="L82" i="6"/>
  <c r="L76" i="6"/>
  <c r="M70" i="6"/>
  <c r="M71" i="6"/>
  <c r="M82" i="6"/>
  <c r="M79" i="6"/>
  <c r="M90" i="6"/>
  <c r="M87" i="6"/>
  <c r="M77" i="6"/>
  <c r="M92" i="6"/>
  <c r="M85" i="6"/>
  <c r="M84" i="6"/>
  <c r="M76" i="6"/>
  <c r="O89" i="5"/>
  <c r="O72" i="5"/>
  <c r="O84" i="5"/>
  <c r="O87" i="5"/>
  <c r="O70" i="5"/>
  <c r="O82" i="5"/>
  <c r="O76" i="5"/>
  <c r="O85" i="5"/>
  <c r="O96" i="5"/>
  <c r="O80" i="5"/>
  <c r="O83" i="5"/>
  <c r="O94" i="5"/>
  <c r="O78" i="5"/>
  <c r="O92" i="5"/>
  <c r="O81" i="5"/>
  <c r="O95" i="5"/>
  <c r="O79" i="5"/>
  <c r="O90" i="5"/>
  <c r="O75" i="5"/>
  <c r="O93" i="5"/>
  <c r="O77" i="5"/>
  <c r="O88" i="5"/>
  <c r="O73" i="5"/>
  <c r="O91" i="5"/>
  <c r="O74" i="5"/>
  <c r="O86" i="5"/>
  <c r="O71" i="5"/>
  <c r="L86" i="5"/>
  <c r="L85" i="5"/>
  <c r="L75" i="5"/>
  <c r="L96" i="5"/>
  <c r="L80" i="5"/>
  <c r="L90" i="5"/>
  <c r="L78" i="5"/>
  <c r="L83" i="5"/>
  <c r="L76" i="5"/>
  <c r="L88" i="5"/>
  <c r="L82" i="5"/>
  <c r="L81" i="5"/>
  <c r="L94" i="5"/>
  <c r="L91" i="5"/>
  <c r="L74" i="5"/>
  <c r="L72" i="5"/>
  <c r="L92" i="5"/>
  <c r="L73" i="5"/>
  <c r="L95" i="5"/>
  <c r="L87" i="5"/>
  <c r="L93" i="5"/>
  <c r="L79" i="5"/>
  <c r="L89" i="5"/>
  <c r="L71" i="5"/>
  <c r="L77" i="5"/>
  <c r="L84" i="5"/>
  <c r="M81" i="5"/>
  <c r="M86" i="5"/>
  <c r="M70" i="5"/>
  <c r="M80" i="5"/>
  <c r="M95" i="5"/>
  <c r="M79" i="5"/>
  <c r="M84" i="5"/>
  <c r="M75" i="5"/>
  <c r="M96" i="5"/>
  <c r="M93" i="5"/>
  <c r="M77" i="5"/>
  <c r="M82" i="5"/>
  <c r="M73" i="5"/>
  <c r="M91" i="5"/>
  <c r="M71" i="5"/>
  <c r="M89" i="5"/>
  <c r="M94" i="5"/>
  <c r="M78" i="5"/>
  <c r="M88" i="5"/>
  <c r="M87" i="5"/>
  <c r="M92" i="5"/>
  <c r="M76" i="5"/>
  <c r="M72" i="5"/>
  <c r="M85" i="5"/>
  <c r="M90" i="5"/>
  <c r="M74" i="5"/>
  <c r="M83" i="5"/>
  <c r="O90" i="4"/>
  <c r="O84" i="4"/>
  <c r="O74" i="4"/>
  <c r="O75" i="4"/>
  <c r="O88" i="4"/>
  <c r="O93" i="4"/>
  <c r="O78" i="4"/>
  <c r="O72" i="4"/>
  <c r="O77" i="4"/>
  <c r="O82" i="4"/>
  <c r="O73" i="4"/>
  <c r="O87" i="4"/>
  <c r="O92" i="4"/>
  <c r="O81" i="4"/>
  <c r="O76" i="4"/>
  <c r="O86" i="4"/>
  <c r="O85" i="4"/>
  <c r="O70" i="4"/>
  <c r="O95" i="4"/>
  <c r="O94" i="4"/>
  <c r="O83" i="4"/>
  <c r="O89" i="4"/>
  <c r="O91" i="4"/>
  <c r="O71" i="4"/>
  <c r="O96" i="4"/>
  <c r="O80" i="4"/>
  <c r="H31" i="4"/>
  <c r="L84" i="4"/>
  <c r="L83" i="4"/>
  <c r="L70" i="4"/>
  <c r="L88" i="4"/>
  <c r="L90" i="4"/>
  <c r="L71" i="4"/>
  <c r="L91" i="4"/>
  <c r="L86" i="4"/>
  <c r="L72" i="4"/>
  <c r="L82" i="4"/>
  <c r="L95" i="4"/>
  <c r="L87" i="4"/>
  <c r="L79" i="4"/>
  <c r="L75" i="4"/>
  <c r="L89" i="4"/>
  <c r="L94" i="4"/>
  <c r="L73" i="4"/>
  <c r="L78" i="4"/>
  <c r="L80" i="4"/>
  <c r="L77" i="4"/>
  <c r="L85" i="4"/>
  <c r="L92" i="4"/>
  <c r="L74" i="4"/>
  <c r="L76" i="4"/>
  <c r="L93" i="4"/>
  <c r="L81" i="4"/>
  <c r="N84" i="4"/>
  <c r="N89" i="4"/>
  <c r="N73" i="4"/>
  <c r="N82" i="4"/>
  <c r="N87" i="4"/>
  <c r="N71" i="4"/>
  <c r="N76" i="4"/>
  <c r="N70" i="4"/>
  <c r="N75" i="4"/>
  <c r="N96" i="4"/>
  <c r="N80" i="4"/>
  <c r="N85" i="4"/>
  <c r="N74" i="4"/>
  <c r="N81" i="4"/>
  <c r="N86" i="4"/>
  <c r="N94" i="4"/>
  <c r="N78" i="4"/>
  <c r="N83" i="4"/>
  <c r="N72" i="4"/>
  <c r="N92" i="4"/>
  <c r="N91" i="4"/>
  <c r="N90" i="4"/>
  <c r="N95" i="4"/>
  <c r="N79" i="4"/>
  <c r="N88" i="4"/>
  <c r="N93" i="4"/>
  <c r="N77" i="4"/>
  <c r="M70" i="2"/>
  <c r="M87" i="2"/>
  <c r="M91" i="2"/>
  <c r="M92" i="2"/>
  <c r="M96" i="2"/>
  <c r="M82" i="2"/>
  <c r="M89" i="2"/>
  <c r="M72" i="2"/>
  <c r="M78" i="2"/>
  <c r="M73" i="2"/>
  <c r="M90" i="2"/>
  <c r="M81" i="2"/>
  <c r="M85" i="2"/>
  <c r="M95" i="2"/>
  <c r="M71" i="2"/>
  <c r="M83" i="2"/>
  <c r="M80" i="2"/>
  <c r="M93" i="2"/>
  <c r="M88" i="2"/>
  <c r="M84" i="2"/>
  <c r="M94" i="2"/>
  <c r="M79" i="2"/>
  <c r="M74" i="2"/>
  <c r="M75" i="2"/>
  <c r="M77" i="2"/>
  <c r="M76" i="2"/>
  <c r="H31" i="2"/>
  <c r="H89" i="2"/>
  <c r="H92" i="2"/>
  <c r="H95" i="2"/>
  <c r="H90" i="2"/>
  <c r="H93" i="2"/>
  <c r="H96" i="2"/>
  <c r="H88" i="2"/>
  <c r="H91" i="2"/>
  <c r="H94" i="2"/>
  <c r="K83" i="2"/>
  <c r="O73" i="2"/>
  <c r="O86" i="2"/>
  <c r="O92" i="2"/>
  <c r="O77" i="2"/>
  <c r="O80" i="2"/>
  <c r="O91" i="2"/>
  <c r="O78" i="2"/>
  <c r="O88" i="2"/>
  <c r="O75" i="2"/>
  <c r="O95" i="2"/>
  <c r="O84" i="2"/>
  <c r="O71" i="2"/>
  <c r="O76" i="2"/>
  <c r="O93" i="2"/>
  <c r="O70" i="2"/>
  <c r="O89" i="2"/>
  <c r="O94" i="2"/>
  <c r="O90" i="2"/>
  <c r="O87" i="2"/>
  <c r="O79" i="2"/>
  <c r="O82" i="2"/>
  <c r="O85" i="2"/>
  <c r="O83" i="2"/>
  <c r="O74" i="2"/>
  <c r="O81" i="2"/>
  <c r="O96" i="2"/>
  <c r="O72" i="2"/>
  <c r="J70" i="2"/>
  <c r="J73" i="2"/>
  <c r="J76" i="2"/>
  <c r="J79" i="2"/>
  <c r="J82" i="2"/>
  <c r="J85" i="2"/>
  <c r="J88" i="2"/>
  <c r="J91" i="2"/>
  <c r="J94" i="2"/>
  <c r="J71" i="2"/>
  <c r="J74" i="2"/>
  <c r="J77" i="2"/>
  <c r="J80" i="2"/>
  <c r="J83" i="2"/>
  <c r="J86" i="2"/>
  <c r="J89" i="2"/>
  <c r="J92" i="2"/>
  <c r="J95" i="2"/>
  <c r="L82" i="2"/>
  <c r="L72" i="2"/>
  <c r="L90" i="2"/>
  <c r="L75" i="2"/>
  <c r="L84" i="2"/>
  <c r="L95" i="2"/>
  <c r="L88" i="2"/>
  <c r="L73" i="2"/>
  <c r="L78" i="2"/>
  <c r="L86" i="2"/>
  <c r="L71" i="2"/>
  <c r="L77" i="2"/>
  <c r="L80" i="2"/>
  <c r="L93" i="2"/>
  <c r="L74" i="2"/>
  <c r="L89" i="2"/>
  <c r="L76" i="2"/>
  <c r="L87" i="2"/>
  <c r="L94" i="2"/>
  <c r="L83" i="2"/>
  <c r="L79" i="2"/>
  <c r="L92" i="2"/>
  <c r="L81" i="2"/>
  <c r="L91" i="2"/>
  <c r="L70" i="2"/>
  <c r="L96" i="2"/>
  <c r="L85" i="2"/>
  <c r="K82" i="2"/>
  <c r="H71" i="2"/>
  <c r="H74" i="2"/>
  <c r="H77" i="2"/>
  <c r="H72" i="2"/>
  <c r="H75" i="2"/>
  <c r="H78" i="2"/>
  <c r="K70" i="2"/>
  <c r="H73" i="2"/>
  <c r="H76" i="2"/>
  <c r="J72" i="2"/>
  <c r="J75" i="2"/>
  <c r="J78" i="2"/>
  <c r="J81" i="2"/>
  <c r="J84" i="2"/>
  <c r="J87" i="2"/>
  <c r="J90" i="2"/>
  <c r="J93" i="2"/>
  <c r="J96" i="2"/>
  <c r="Q72" i="10" l="1"/>
  <c r="Q90" i="10"/>
  <c r="Q96" i="10"/>
  <c r="P70" i="10"/>
  <c r="Q94" i="10"/>
  <c r="Q83" i="10"/>
  <c r="P84" i="10"/>
  <c r="Q73" i="10"/>
  <c r="P96" i="10"/>
  <c r="Q74" i="10"/>
  <c r="P77" i="10"/>
  <c r="Q85" i="10"/>
  <c r="Q78" i="10"/>
  <c r="P87" i="10"/>
  <c r="P88" i="10"/>
  <c r="P73" i="10"/>
  <c r="P86" i="10"/>
  <c r="P85" i="10"/>
  <c r="P75" i="10"/>
  <c r="P82" i="10"/>
  <c r="Q84" i="10"/>
  <c r="Q70" i="10"/>
  <c r="Q89" i="10"/>
  <c r="Q93" i="10"/>
  <c r="Q75" i="10"/>
  <c r="P71" i="10"/>
  <c r="Q79" i="10"/>
  <c r="Q88" i="10"/>
  <c r="P78" i="10"/>
  <c r="Q82" i="10"/>
  <c r="P92" i="10"/>
  <c r="P93" i="10"/>
  <c r="P74" i="10"/>
  <c r="Q86" i="10"/>
  <c r="P89" i="10"/>
  <c r="Q92" i="10"/>
  <c r="P76" i="10"/>
  <c r="Q91" i="10"/>
  <c r="Q95" i="10"/>
  <c r="P80" i="10"/>
  <c r="P94" i="10"/>
  <c r="P90" i="10"/>
  <c r="Q81" i="10"/>
  <c r="Q87" i="10"/>
  <c r="P79" i="10"/>
  <c r="P72" i="10"/>
  <c r="P95" i="10"/>
  <c r="P83" i="10"/>
  <c r="P81" i="10"/>
  <c r="Q80" i="10"/>
  <c r="Q77" i="10"/>
  <c r="R77" i="10" s="1"/>
  <c r="P91" i="10"/>
  <c r="Q71" i="10"/>
  <c r="Q76" i="10"/>
  <c r="P95" i="9"/>
  <c r="Q95" i="9"/>
  <c r="P82" i="9"/>
  <c r="Q82" i="9"/>
  <c r="P88" i="9"/>
  <c r="Q88" i="9"/>
  <c r="Q92" i="9"/>
  <c r="P92" i="9"/>
  <c r="Q87" i="9"/>
  <c r="P87" i="9"/>
  <c r="Q77" i="9"/>
  <c r="P77" i="9"/>
  <c r="Q72" i="9"/>
  <c r="P72" i="9"/>
  <c r="Q85" i="9"/>
  <c r="P85" i="9"/>
  <c r="P73" i="9"/>
  <c r="Q73" i="9"/>
  <c r="P71" i="9"/>
  <c r="Q71" i="9"/>
  <c r="Q81" i="9"/>
  <c r="P81" i="9"/>
  <c r="P89" i="9"/>
  <c r="Q89" i="9"/>
  <c r="P93" i="9"/>
  <c r="Q93" i="9"/>
  <c r="P78" i="9"/>
  <c r="Q78" i="9"/>
  <c r="P83" i="9"/>
  <c r="Q83" i="9"/>
  <c r="Q86" i="9"/>
  <c r="P86" i="9"/>
  <c r="P90" i="9"/>
  <c r="Q90" i="9"/>
  <c r="P94" i="9"/>
  <c r="Q94" i="9"/>
  <c r="Q91" i="9"/>
  <c r="P91" i="9"/>
  <c r="Q96" i="9"/>
  <c r="P96" i="9"/>
  <c r="P84" i="9"/>
  <c r="Q84" i="9"/>
  <c r="Q70" i="9"/>
  <c r="P70" i="9"/>
  <c r="Q74" i="9"/>
  <c r="P74" i="9"/>
  <c r="P76" i="9"/>
  <c r="Q76" i="9"/>
  <c r="Q75" i="9"/>
  <c r="P75" i="9"/>
  <c r="P79" i="9"/>
  <c r="Q79" i="9"/>
  <c r="P80" i="9"/>
  <c r="Q80" i="9"/>
  <c r="P75" i="7"/>
  <c r="Q70" i="5"/>
  <c r="P86" i="8"/>
  <c r="Q71" i="8"/>
  <c r="P96" i="8"/>
  <c r="Q79" i="8"/>
  <c r="Q93" i="8"/>
  <c r="Q74" i="8"/>
  <c r="P91" i="8"/>
  <c r="Q87" i="8"/>
  <c r="P80" i="8"/>
  <c r="Q96" i="8"/>
  <c r="P72" i="8"/>
  <c r="P94" i="8"/>
  <c r="Q86" i="8"/>
  <c r="P79" i="8"/>
  <c r="Q76" i="8"/>
  <c r="P78" i="8"/>
  <c r="P92" i="8"/>
  <c r="Q72" i="8"/>
  <c r="Q83" i="8"/>
  <c r="Q78" i="8"/>
  <c r="P85" i="8"/>
  <c r="P73" i="8"/>
  <c r="P70" i="8"/>
  <c r="Q89" i="8"/>
  <c r="P76" i="8"/>
  <c r="Q81" i="8"/>
  <c r="P71" i="8"/>
  <c r="P83" i="8"/>
  <c r="Q73" i="8"/>
  <c r="P95" i="8"/>
  <c r="Q85" i="8"/>
  <c r="P75" i="8"/>
  <c r="P93" i="8"/>
  <c r="Q70" i="8"/>
  <c r="P74" i="8"/>
  <c r="P81" i="8"/>
  <c r="Q95" i="8"/>
  <c r="Q80" i="8"/>
  <c r="Q94" i="8"/>
  <c r="P88" i="8"/>
  <c r="P84" i="8"/>
  <c r="Q92" i="8"/>
  <c r="P87" i="8"/>
  <c r="Q91" i="8"/>
  <c r="P89" i="8"/>
  <c r="Q75" i="8"/>
  <c r="Q84" i="8"/>
  <c r="P82" i="8"/>
  <c r="Q82" i="8"/>
  <c r="Q77" i="8"/>
  <c r="P77" i="8"/>
  <c r="Q88" i="8"/>
  <c r="P90" i="8"/>
  <c r="Q90" i="8"/>
  <c r="Q74" i="7"/>
  <c r="Q76" i="7"/>
  <c r="P90" i="7"/>
  <c r="P84" i="7"/>
  <c r="P74" i="7"/>
  <c r="P96" i="7"/>
  <c r="P95" i="7"/>
  <c r="P70" i="7"/>
  <c r="Q75" i="7"/>
  <c r="P92" i="7"/>
  <c r="P87" i="7"/>
  <c r="Q83" i="7"/>
  <c r="P91" i="7"/>
  <c r="Q73" i="7"/>
  <c r="P77" i="7"/>
  <c r="Q89" i="7"/>
  <c r="P80" i="7"/>
  <c r="P79" i="7"/>
  <c r="P85" i="7"/>
  <c r="Q79" i="7"/>
  <c r="P88" i="7"/>
  <c r="Q92" i="7"/>
  <c r="Q90" i="7"/>
  <c r="Q96" i="7"/>
  <c r="Q81" i="7"/>
  <c r="P78" i="7"/>
  <c r="Q70" i="7"/>
  <c r="P73" i="7"/>
  <c r="P82" i="7"/>
  <c r="Q87" i="7"/>
  <c r="P76" i="7"/>
  <c r="Q80" i="7"/>
  <c r="P89" i="7"/>
  <c r="P71" i="7"/>
  <c r="Q86" i="7"/>
  <c r="Q85" i="7"/>
  <c r="Q78" i="7"/>
  <c r="Q84" i="7"/>
  <c r="Q77" i="7"/>
  <c r="R77" i="7" s="1"/>
  <c r="P93" i="7"/>
  <c r="Q88" i="7"/>
  <c r="Q72" i="7"/>
  <c r="Q94" i="7"/>
  <c r="P86" i="7"/>
  <c r="P94" i="7"/>
  <c r="P81" i="7"/>
  <c r="Q91" i="7"/>
  <c r="Q71" i="7"/>
  <c r="Q95" i="7"/>
  <c r="Q93" i="7"/>
  <c r="P72" i="7"/>
  <c r="P83" i="7"/>
  <c r="Q82" i="7"/>
  <c r="Q81" i="6"/>
  <c r="Q91" i="6"/>
  <c r="P90" i="6"/>
  <c r="P75" i="6"/>
  <c r="Q70" i="6"/>
  <c r="P73" i="6"/>
  <c r="Q96" i="6"/>
  <c r="P94" i="6"/>
  <c r="P83" i="6"/>
  <c r="Q93" i="6"/>
  <c r="P85" i="6"/>
  <c r="P82" i="6"/>
  <c r="Q84" i="6"/>
  <c r="Q89" i="6"/>
  <c r="Q72" i="6"/>
  <c r="P80" i="6"/>
  <c r="P96" i="6"/>
  <c r="P76" i="6"/>
  <c r="Q95" i="6"/>
  <c r="Q94" i="6"/>
  <c r="P89" i="6"/>
  <c r="P91" i="6"/>
  <c r="P74" i="6"/>
  <c r="Q73" i="6"/>
  <c r="P92" i="6"/>
  <c r="Q75" i="6"/>
  <c r="P95" i="6"/>
  <c r="Q74" i="6"/>
  <c r="P84" i="6"/>
  <c r="Q78" i="6"/>
  <c r="P86" i="6"/>
  <c r="Q85" i="6"/>
  <c r="Q83" i="6"/>
  <c r="P71" i="6"/>
  <c r="P70" i="6"/>
  <c r="P79" i="6"/>
  <c r="P78" i="6"/>
  <c r="Q71" i="6"/>
  <c r="Q77" i="6"/>
  <c r="P72" i="6"/>
  <c r="Q88" i="6"/>
  <c r="R88" i="6" s="1"/>
  <c r="P93" i="6"/>
  <c r="Q79" i="6"/>
  <c r="P87" i="6"/>
  <c r="Q82" i="6"/>
  <c r="Q87" i="6"/>
  <c r="Q92" i="6"/>
  <c r="Q76" i="6"/>
  <c r="P81" i="6"/>
  <c r="R81" i="6" s="1"/>
  <c r="Q86" i="6"/>
  <c r="Q90" i="6"/>
  <c r="Q80" i="6"/>
  <c r="P77" i="6"/>
  <c r="P81" i="5"/>
  <c r="P82" i="5"/>
  <c r="Q84" i="5"/>
  <c r="P85" i="5"/>
  <c r="P95" i="5"/>
  <c r="Q82" i="5"/>
  <c r="P90" i="5"/>
  <c r="Q96" i="5"/>
  <c r="Q93" i="5"/>
  <c r="P94" i="5"/>
  <c r="Q90" i="5"/>
  <c r="P96" i="5"/>
  <c r="Q75" i="5"/>
  <c r="Q81" i="5"/>
  <c r="P72" i="5"/>
  <c r="Q71" i="5"/>
  <c r="P91" i="5"/>
  <c r="Q79" i="5"/>
  <c r="P74" i="5"/>
  <c r="P86" i="5"/>
  <c r="Q94" i="5"/>
  <c r="Q74" i="5"/>
  <c r="P78" i="5"/>
  <c r="P79" i="5"/>
  <c r="P70" i="5"/>
  <c r="P88" i="5"/>
  <c r="Q85" i="5"/>
  <c r="Q86" i="5"/>
  <c r="P80" i="5"/>
  <c r="Q78" i="5"/>
  <c r="P89" i="5"/>
  <c r="P75" i="5"/>
  <c r="Q92" i="5"/>
  <c r="Q76" i="5"/>
  <c r="P83" i="5"/>
  <c r="Q72" i="5"/>
  <c r="P93" i="5"/>
  <c r="Q80" i="5"/>
  <c r="Q88" i="5"/>
  <c r="P71" i="5"/>
  <c r="P84" i="5"/>
  <c r="Q87" i="5"/>
  <c r="Q77" i="5"/>
  <c r="P87" i="5"/>
  <c r="Q83" i="5"/>
  <c r="Q91" i="5"/>
  <c r="P76" i="5"/>
  <c r="Q95" i="5"/>
  <c r="Q73" i="5"/>
  <c r="P73" i="5"/>
  <c r="P77" i="5"/>
  <c r="P92" i="5"/>
  <c r="Q89" i="5"/>
  <c r="Q73" i="4"/>
  <c r="P96" i="4"/>
  <c r="Q72" i="4"/>
  <c r="Q93" i="4"/>
  <c r="Q96" i="4"/>
  <c r="Q70" i="4"/>
  <c r="P84" i="4"/>
  <c r="Q92" i="4"/>
  <c r="Q80" i="4"/>
  <c r="P83" i="4"/>
  <c r="Q84" i="4"/>
  <c r="P87" i="4"/>
  <c r="Q79" i="4"/>
  <c r="Q85" i="4"/>
  <c r="Q88" i="4"/>
  <c r="P93" i="4"/>
  <c r="P86" i="4"/>
  <c r="P85" i="4"/>
  <c r="Q89" i="4"/>
  <c r="Q91" i="4"/>
  <c r="Q76" i="4"/>
  <c r="P92" i="4"/>
  <c r="Q71" i="4"/>
  <c r="Q77" i="4"/>
  <c r="Q87" i="4"/>
  <c r="P95" i="4"/>
  <c r="P79" i="4"/>
  <c r="Q81" i="4"/>
  <c r="Q82" i="4"/>
  <c r="Q83" i="4"/>
  <c r="Q75" i="4"/>
  <c r="P76" i="4"/>
  <c r="Q86" i="4"/>
  <c r="R86" i="4" s="1"/>
  <c r="P77" i="4"/>
  <c r="P94" i="4"/>
  <c r="P73" i="4"/>
  <c r="P71" i="4"/>
  <c r="P91" i="4"/>
  <c r="P81" i="4"/>
  <c r="P89" i="4"/>
  <c r="P72" i="4"/>
  <c r="P80" i="4"/>
  <c r="Q78" i="4"/>
  <c r="P70" i="4"/>
  <c r="Q74" i="4"/>
  <c r="P74" i="4"/>
  <c r="P78" i="4"/>
  <c r="P82" i="4"/>
  <c r="Q94" i="4"/>
  <c r="P75" i="4"/>
  <c r="P90" i="4"/>
  <c r="Q90" i="4"/>
  <c r="P88" i="4"/>
  <c r="Q95" i="4"/>
  <c r="K78" i="2"/>
  <c r="K81" i="2"/>
  <c r="K85" i="2"/>
  <c r="K79" i="2"/>
  <c r="K80" i="2"/>
  <c r="K87" i="2"/>
  <c r="K86" i="2"/>
  <c r="K84" i="2"/>
  <c r="K91" i="2"/>
  <c r="K88" i="2"/>
  <c r="K75" i="2"/>
  <c r="K90" i="2"/>
  <c r="K95" i="2"/>
  <c r="K96" i="2"/>
  <c r="K89" i="2"/>
  <c r="Q83" i="2"/>
  <c r="P83" i="2"/>
  <c r="K72" i="2"/>
  <c r="P73" i="2"/>
  <c r="Q73" i="2"/>
  <c r="P90" i="2"/>
  <c r="Q90" i="2"/>
  <c r="K92" i="2"/>
  <c r="K71" i="2"/>
  <c r="P74" i="2"/>
  <c r="Q74" i="2"/>
  <c r="P78" i="2"/>
  <c r="Q78" i="2"/>
  <c r="Q88" i="2"/>
  <c r="P88" i="2"/>
  <c r="K77" i="2"/>
  <c r="P76" i="2"/>
  <c r="Q76" i="2"/>
  <c r="P94" i="2"/>
  <c r="Q94" i="2"/>
  <c r="Q87" i="2"/>
  <c r="P87" i="2"/>
  <c r="K93" i="2"/>
  <c r="P84" i="2"/>
  <c r="Q84" i="2"/>
  <c r="K74" i="2"/>
  <c r="P89" i="2"/>
  <c r="Q89" i="2"/>
  <c r="Q75" i="2"/>
  <c r="P75" i="2"/>
  <c r="P96" i="2"/>
  <c r="Q96" i="2"/>
  <c r="P93" i="2"/>
  <c r="Q93" i="2"/>
  <c r="P72" i="2"/>
  <c r="Q72" i="2"/>
  <c r="Q70" i="2"/>
  <c r="P70" i="2"/>
  <c r="P82" i="2"/>
  <c r="Q82" i="2"/>
  <c r="Q91" i="2"/>
  <c r="P91" i="2"/>
  <c r="P77" i="2"/>
  <c r="Q77" i="2"/>
  <c r="Q79" i="2"/>
  <c r="P79" i="2"/>
  <c r="Q85" i="2"/>
  <c r="P85" i="2"/>
  <c r="P71" i="2"/>
  <c r="Q71" i="2"/>
  <c r="Q95" i="2"/>
  <c r="P95" i="2"/>
  <c r="Q80" i="2"/>
  <c r="P80" i="2"/>
  <c r="K76" i="2"/>
  <c r="P81" i="2"/>
  <c r="Q81" i="2"/>
  <c r="K73" i="2"/>
  <c r="Q92" i="2"/>
  <c r="P92" i="2"/>
  <c r="P86" i="2"/>
  <c r="Q86" i="2"/>
  <c r="K94" i="2"/>
  <c r="R90" i="10" l="1"/>
  <c r="R78" i="10"/>
  <c r="R73" i="10"/>
  <c r="R93" i="10"/>
  <c r="R94" i="10"/>
  <c r="R96" i="10"/>
  <c r="R72" i="10"/>
  <c r="R84" i="10"/>
  <c r="R83" i="10"/>
  <c r="R82" i="10"/>
  <c r="R70" i="10"/>
  <c r="R88" i="10"/>
  <c r="R89" i="10"/>
  <c r="R74" i="10"/>
  <c r="R87" i="10"/>
  <c r="R92" i="10"/>
  <c r="R85" i="10"/>
  <c r="R75" i="10"/>
  <c r="R86" i="10"/>
  <c r="R79" i="10"/>
  <c r="R71" i="10"/>
  <c r="R95" i="10"/>
  <c r="R80" i="10"/>
  <c r="R81" i="10"/>
  <c r="R76" i="10"/>
  <c r="R91" i="10"/>
  <c r="R70" i="9"/>
  <c r="R77" i="9"/>
  <c r="R74" i="9"/>
  <c r="R91" i="9"/>
  <c r="R81" i="9"/>
  <c r="R72" i="9"/>
  <c r="R96" i="9"/>
  <c r="R86" i="9"/>
  <c r="R85" i="9"/>
  <c r="R92" i="9"/>
  <c r="R75" i="9"/>
  <c r="R87" i="9"/>
  <c r="R84" i="9"/>
  <c r="R90" i="9"/>
  <c r="R93" i="9"/>
  <c r="R73" i="9"/>
  <c r="R95" i="9"/>
  <c r="R76" i="9"/>
  <c r="R89" i="9"/>
  <c r="R80" i="9"/>
  <c r="R83" i="9"/>
  <c r="R88" i="9"/>
  <c r="R79" i="9"/>
  <c r="R94" i="9"/>
  <c r="R78" i="9"/>
  <c r="R71" i="9"/>
  <c r="R82" i="9"/>
  <c r="R75" i="7"/>
  <c r="R90" i="6"/>
  <c r="R83" i="6"/>
  <c r="R70" i="5"/>
  <c r="R71" i="8"/>
  <c r="R86" i="8"/>
  <c r="R93" i="8"/>
  <c r="R74" i="8"/>
  <c r="R96" i="8"/>
  <c r="R79" i="8"/>
  <c r="R78" i="8"/>
  <c r="R80" i="8"/>
  <c r="R95" i="8"/>
  <c r="R87" i="8"/>
  <c r="R91" i="8"/>
  <c r="R72" i="8"/>
  <c r="R76" i="8"/>
  <c r="R85" i="8"/>
  <c r="R92" i="8"/>
  <c r="R94" i="8"/>
  <c r="R73" i="8"/>
  <c r="R81" i="8"/>
  <c r="R83" i="8"/>
  <c r="R89" i="8"/>
  <c r="R70" i="8"/>
  <c r="R88" i="8"/>
  <c r="R75" i="8"/>
  <c r="R84" i="8"/>
  <c r="R82" i="8"/>
  <c r="R90" i="8"/>
  <c r="R77" i="8"/>
  <c r="R76" i="7"/>
  <c r="R74" i="7"/>
  <c r="R70" i="7"/>
  <c r="R90" i="7"/>
  <c r="R84" i="7"/>
  <c r="R83" i="7"/>
  <c r="R87" i="7"/>
  <c r="R92" i="7"/>
  <c r="R95" i="7"/>
  <c r="R96" i="7"/>
  <c r="R91" i="7"/>
  <c r="R78" i="7"/>
  <c r="R85" i="7"/>
  <c r="R73" i="7"/>
  <c r="R79" i="7"/>
  <c r="R80" i="7"/>
  <c r="R89" i="7"/>
  <c r="R81" i="7"/>
  <c r="R71" i="7"/>
  <c r="R93" i="7"/>
  <c r="R88" i="7"/>
  <c r="R82" i="7"/>
  <c r="R94" i="7"/>
  <c r="R86" i="7"/>
  <c r="R72" i="7"/>
  <c r="R84" i="6"/>
  <c r="R70" i="6"/>
  <c r="R91" i="6"/>
  <c r="R72" i="6"/>
  <c r="R95" i="6"/>
  <c r="R75" i="6"/>
  <c r="R80" i="6"/>
  <c r="R74" i="6"/>
  <c r="R94" i="6"/>
  <c r="R78" i="6"/>
  <c r="R89" i="6"/>
  <c r="R96" i="6"/>
  <c r="R93" i="6"/>
  <c r="R76" i="6"/>
  <c r="R85" i="6"/>
  <c r="R73" i="6"/>
  <c r="R82" i="6"/>
  <c r="R92" i="6"/>
  <c r="R79" i="6"/>
  <c r="R86" i="6"/>
  <c r="R71" i="6"/>
  <c r="R77" i="6"/>
  <c r="R87" i="6"/>
  <c r="R81" i="5"/>
  <c r="R95" i="5"/>
  <c r="R96" i="5"/>
  <c r="R84" i="5"/>
  <c r="R74" i="5"/>
  <c r="R82" i="5"/>
  <c r="R85" i="5"/>
  <c r="R90" i="5"/>
  <c r="R94" i="5"/>
  <c r="R93" i="5"/>
  <c r="R75" i="5"/>
  <c r="R91" i="5"/>
  <c r="R79" i="5"/>
  <c r="R80" i="5"/>
  <c r="R72" i="5"/>
  <c r="R86" i="5"/>
  <c r="R71" i="5"/>
  <c r="R78" i="5"/>
  <c r="R76" i="5"/>
  <c r="R89" i="5"/>
  <c r="R88" i="5"/>
  <c r="R83" i="5"/>
  <c r="R92" i="5"/>
  <c r="R77" i="5"/>
  <c r="R87" i="5"/>
  <c r="R73" i="5"/>
  <c r="R73" i="4"/>
  <c r="R96" i="4"/>
  <c r="R72" i="4"/>
  <c r="R93" i="4"/>
  <c r="R83" i="4"/>
  <c r="R76" i="4"/>
  <c r="R84" i="4"/>
  <c r="R79" i="4"/>
  <c r="R70" i="4"/>
  <c r="R78" i="4"/>
  <c r="R82" i="4"/>
  <c r="R92" i="4"/>
  <c r="R80" i="4"/>
  <c r="R77" i="4"/>
  <c r="R85" i="4"/>
  <c r="R95" i="4"/>
  <c r="R88" i="4"/>
  <c r="R87" i="4"/>
  <c r="R89" i="4"/>
  <c r="R81" i="4"/>
  <c r="R75" i="4"/>
  <c r="R94" i="4"/>
  <c r="R71" i="4"/>
  <c r="R91" i="4"/>
  <c r="R90" i="4"/>
  <c r="R74" i="4"/>
  <c r="R80" i="2"/>
  <c r="R83" i="2"/>
  <c r="R95" i="2"/>
  <c r="R79" i="2"/>
  <c r="R86" i="2"/>
  <c r="R71" i="2"/>
  <c r="R76" i="2"/>
  <c r="R85" i="2"/>
  <c r="R87" i="2"/>
  <c r="R88" i="2"/>
  <c r="R89" i="2"/>
  <c r="R91" i="2"/>
  <c r="R82" i="2"/>
  <c r="R94" i="2"/>
  <c r="K98" i="2"/>
  <c r="R84" i="2"/>
  <c r="R73" i="2"/>
  <c r="R90" i="2"/>
  <c r="R77" i="2"/>
  <c r="R72" i="2"/>
  <c r="R93" i="2"/>
  <c r="R96" i="2"/>
  <c r="R78" i="2"/>
  <c r="R81" i="2"/>
  <c r="R92" i="2"/>
  <c r="R75" i="2"/>
  <c r="R74" i="2"/>
  <c r="R70" i="2"/>
  <c r="H32" i="10" l="1"/>
  <c r="H32" i="9"/>
  <c r="H32" i="8"/>
  <c r="H32" i="7"/>
  <c r="H32" i="6"/>
  <c r="H32" i="5"/>
  <c r="H32" i="4"/>
  <c r="H32" i="2"/>
</calcChain>
</file>

<file path=xl/sharedStrings.xml><?xml version="1.0" encoding="utf-8"?>
<sst xmlns="http://schemas.openxmlformats.org/spreadsheetml/2006/main" count="983" uniqueCount="124">
  <si>
    <t>Quoten</t>
  </si>
  <si>
    <t>Quelle:</t>
  </si>
  <si>
    <t>Deutschland</t>
  </si>
  <si>
    <t>Portugal</t>
  </si>
  <si>
    <t>Ghana</t>
  </si>
  <si>
    <t>USA</t>
  </si>
  <si>
    <t>Gewinnbereinigte Wahrscheinlichkeiten</t>
  </si>
  <si>
    <t>Gewinnbereinigte Quoten</t>
  </si>
  <si>
    <t>1/Summe (Gesamt-  quote)</t>
  </si>
  <si>
    <t xml:space="preserve">Gewinn  Anbieter     </t>
  </si>
  <si>
    <t>GRUPPE G</t>
  </si>
  <si>
    <t>Spiele</t>
  </si>
  <si>
    <t>GRUPPE A</t>
  </si>
  <si>
    <t>GRUPPE B</t>
  </si>
  <si>
    <t>GRUPPE C</t>
  </si>
  <si>
    <t>GRUPPE D</t>
  </si>
  <si>
    <t>GRUPPE E</t>
  </si>
  <si>
    <t>GRUPPE F</t>
  </si>
  <si>
    <t>GRUPPE H</t>
  </si>
  <si>
    <t>Brasilien</t>
  </si>
  <si>
    <t>Kroatien</t>
  </si>
  <si>
    <t>Mexiko</t>
  </si>
  <si>
    <t>Kamerun</t>
  </si>
  <si>
    <t>Spanien</t>
  </si>
  <si>
    <t>Niederlande</t>
  </si>
  <si>
    <t>Australien</t>
  </si>
  <si>
    <t>Japan</t>
  </si>
  <si>
    <t>Uruguay</t>
  </si>
  <si>
    <t>Costa Rica</t>
  </si>
  <si>
    <t>England</t>
  </si>
  <si>
    <t>Schweiz</t>
  </si>
  <si>
    <t>Ecuador</t>
  </si>
  <si>
    <t>Frankreich</t>
  </si>
  <si>
    <t>Argentinien</t>
  </si>
  <si>
    <t>Iran</t>
  </si>
  <si>
    <t>Belgien</t>
  </si>
  <si>
    <t>Südkorea</t>
  </si>
  <si>
    <t>Bezeichnung</t>
  </si>
  <si>
    <t>A</t>
  </si>
  <si>
    <t>B</t>
  </si>
  <si>
    <t>C</t>
  </si>
  <si>
    <t>D</t>
  </si>
  <si>
    <t>A-B</t>
  </si>
  <si>
    <t>A-C</t>
  </si>
  <si>
    <t>B-C</t>
  </si>
  <si>
    <t>Nr.</t>
  </si>
  <si>
    <t>Spiel 2</t>
  </si>
  <si>
    <t>Spiel 3</t>
  </si>
  <si>
    <t xml:space="preserve">Gesamt </t>
  </si>
  <si>
    <t>Betrachtete Mannschaft</t>
  </si>
  <si>
    <t>Erfolgs- faktor</t>
  </si>
  <si>
    <t>Rang Team A</t>
  </si>
  <si>
    <t xml:space="preserve"> Punktenzahlen</t>
  </si>
  <si>
    <t>Bezeichnung für Mannschaften</t>
  </si>
  <si>
    <t>Übersicht: Mögliche Gruppenausgänge der 3 Teams B,C,D</t>
  </si>
  <si>
    <t>(Team A)</t>
  </si>
  <si>
    <t>geg.</t>
  </si>
  <si>
    <t>A-D</t>
  </si>
  <si>
    <t>EINGABE des Ausgangs der Spiele von Team D (Achtung auf Reihenfolge!)</t>
  </si>
  <si>
    <t>Punkte durch Spiel von Team A</t>
  </si>
  <si>
    <t>C-D</t>
  </si>
  <si>
    <t>D-B</t>
  </si>
  <si>
    <t>Erspielte Pkte</t>
  </si>
  <si>
    <t># Teams mit  Pktzahl von  Team A</t>
  </si>
  <si>
    <t>gegen</t>
  </si>
  <si>
    <t xml:space="preserve">Nimmt man an, dass </t>
  </si>
  <si>
    <t>spielt, so folgt</t>
  </si>
  <si>
    <t>P(</t>
  </si>
  <si>
    <t xml:space="preserve">) = </t>
  </si>
  <si>
    <t>(1)</t>
  </si>
  <si>
    <t>(2)</t>
  </si>
  <si>
    <t>Q(</t>
  </si>
  <si>
    <t>(Wahrscheinlichkeit</t>
  </si>
  <si>
    <t>)</t>
  </si>
  <si>
    <t>GESAMTERGEBNIS</t>
  </si>
  <si>
    <t>ein bestimmte Ergebnis in seinen</t>
  </si>
  <si>
    <t>k</t>
  </si>
  <si>
    <t>P(X=k)</t>
  </si>
  <si>
    <t>(B,C,D sind einzutragen!)</t>
  </si>
  <si>
    <t>HIER  STEHEN P(…) und Q(…)</t>
  </si>
  <si>
    <t>Mögl. für k Pkte</t>
  </si>
  <si>
    <t>P(Qualifikation für das Achtelfinale)</t>
  </si>
  <si>
    <t>b</t>
  </si>
  <si>
    <t>c</t>
  </si>
  <si>
    <t>Eingabe</t>
  </si>
  <si>
    <t>P(X=k Punkte kommen weiter)</t>
  </si>
  <si>
    <t>P(Mit X=K Pkten weiterkommen)</t>
  </si>
  <si>
    <t>Unten eingeben</t>
  </si>
  <si>
    <t xml:space="preserve"> Gewinnbereinigte Wahrscheinlichkeiten </t>
  </si>
  <si>
    <t>Mannschaft</t>
  </si>
  <si>
    <t>P(Achtelfinaleinzug)</t>
  </si>
  <si>
    <t>Wahrscheinlichkeit</t>
  </si>
  <si>
    <t>Punktzahl</t>
  </si>
  <si>
    <t>Achtelfinale? (ja/nein)</t>
  </si>
  <si>
    <t xml:space="preserve">Auf diese Weise kann man die Wahrscheinlichkeit P(b|c|d) berechnen, dass </t>
  </si>
  <si>
    <t>Vorrundenspielen erreicht und mit welcher Wahrscheinlichkeit Q(b|c|d) man weiterkommt</t>
  </si>
  <si>
    <t>d</t>
  </si>
  <si>
    <t>P(b|c|d)</t>
  </si>
  <si>
    <t>Q(b|c|d)</t>
  </si>
  <si>
    <r>
      <rPr>
        <b/>
        <sz val="11"/>
        <color theme="1"/>
        <rFont val="Calibri"/>
        <family val="2"/>
        <scheme val="minor"/>
      </rPr>
      <t xml:space="preserve">Strategie: </t>
    </r>
    <r>
      <rPr>
        <sz val="11"/>
        <color theme="1"/>
        <rFont val="Calibri"/>
        <family val="2"/>
        <scheme val="minor"/>
      </rPr>
      <t>Für jede Punktzahl k und jede Verteilung (b|c|d) mit b+c+d=k können mit der obigen Formel die notwendigen Wahrscheinlichkeiten berechnet werden</t>
    </r>
  </si>
  <si>
    <t>Konrolle</t>
  </si>
  <si>
    <t>Punktzahl mit der höchsten  Wahrscheinlichkeit P(X=k)</t>
  </si>
  <si>
    <t>Erläuterungen zum Aufbau der Exceldatei Gesamtstatistik</t>
  </si>
  <si>
    <t>Auf dieser Stelle wird kurz die Vorgehensweise der beigefügten Exceldatei erläutert, damit der Aufbau und damit die Rechnungen nachvollziehbar werden. Zudem können so die Vorlagen  - durch leichte Modifikationen -  für andere Turniere verwendet werden.</t>
  </si>
  <si>
    <r>
      <t xml:space="preserve">Das Tabellenblatt </t>
    </r>
    <r>
      <rPr>
        <b/>
        <sz val="14"/>
        <color theme="1"/>
        <rFont val="Calibri"/>
        <family val="2"/>
        <scheme val="minor"/>
      </rPr>
      <t>"Quoten_und_WSk"</t>
    </r>
    <r>
      <rPr>
        <sz val="14"/>
        <color theme="1"/>
        <rFont val="Calibri"/>
        <family val="2"/>
        <scheme val="minor"/>
      </rPr>
      <t xml:space="preserve"> zeigt für alle WM-Gruppen in der Spalte "Quoten" die Quoten, die der Wettanbieter digibet.com angeboten hat. Daraus werden jeweils schrittweise die gewinnbereinigten Wahrscheinlichkeiten für die einzelnen Spielausgänge berechnet. Für die nachfolgenden Berechnungen, die auf den weiteren Tabellenblättern erfolgen, werden diese Wahrscheinlichkeiten benutzt. </t>
    </r>
  </si>
  <si>
    <r>
      <t>Im Tabellenblatt</t>
    </r>
    <r>
      <rPr>
        <b/>
        <sz val="14"/>
        <color theme="1"/>
        <rFont val="Calibri"/>
        <family val="2"/>
        <scheme val="minor"/>
      </rPr>
      <t xml:space="preserve"> "X_Pkte_kommen_weiter"</t>
    </r>
    <r>
      <rPr>
        <sz val="14"/>
        <color theme="1"/>
        <rFont val="Calibri"/>
        <family val="2"/>
        <scheme val="minor"/>
      </rPr>
      <t xml:space="preserve"> werden die Berechnungen für </t>
    </r>
    <r>
      <rPr>
        <b/>
        <sz val="14"/>
        <color theme="1"/>
        <rFont val="Calibri"/>
        <family val="2"/>
        <scheme val="minor"/>
      </rPr>
      <t>Deutschland</t>
    </r>
    <r>
      <rPr>
        <sz val="14"/>
        <color theme="1"/>
        <rFont val="Calibri"/>
        <family val="2"/>
        <scheme val="minor"/>
      </rPr>
      <t xml:space="preserve"> bzw. die </t>
    </r>
    <r>
      <rPr>
        <b/>
        <sz val="14"/>
        <color theme="1"/>
        <rFont val="Calibri"/>
        <family val="2"/>
        <scheme val="minor"/>
      </rPr>
      <t>Gruppe G</t>
    </r>
    <r>
      <rPr>
        <sz val="14"/>
        <color theme="1"/>
        <rFont val="Calibri"/>
        <family val="2"/>
        <scheme val="minor"/>
      </rPr>
      <t xml:space="preserve"> durchgeführt. Dazu sind zunächst die gewinnbereinigten Wahrscheinlichkeiten an der dafür vorgesehenen Stelle importiert worden. Für die Eingabe eines jeden Ausgangs (b|c|d) der 3 Spiele mit deutscher Beteiligung werden die Wahrscheinlichkeiten P(b|c|d) und Q(b|c|d) berechnet. Die nachfolgende Tabelle "Gesamtstatistik" fasst die Ergebnisse pro Punktzahl X zusammen. Es finden sich dort die Wahrscheinlichkeiten P("Deutschland erreicht X Punkte")- kurz P(X=k) genannt - , die Wahrscheinlichkeiten P("X Punkte kommen weiter") und die Achtelfinaleinzugswahrscheinlichkeit. Ganz unten auf der Seite finden sich die detaillierten Berechungen, die zum Ergebnis Q(b,c,d) führen.                                                                                                                                                                                                                                                                                  Man kann auch die Berechnungen für ein anderes Team der Gruppe durchführen, dabei sind dann die "Rollen" von Deutschland und des neu betrachteten Teams zu tauschen, was im Bereich "Gewinnbereinigte Wahrscheinlichkeiten" durch Umsortierung erfolgen muss.</t>
    </r>
  </si>
  <si>
    <r>
      <t xml:space="preserve">In den Tabellenblätter </t>
    </r>
    <r>
      <rPr>
        <b/>
        <sz val="14"/>
        <color theme="1"/>
        <rFont val="Calibri"/>
        <family val="2"/>
        <scheme val="minor"/>
      </rPr>
      <t>Gr.A</t>
    </r>
    <r>
      <rPr>
        <sz val="14"/>
        <color theme="1"/>
        <rFont val="Calibri"/>
        <family val="2"/>
        <scheme val="minor"/>
      </rPr>
      <t xml:space="preserve"> bis </t>
    </r>
    <r>
      <rPr>
        <b/>
        <sz val="14"/>
        <color theme="1"/>
        <rFont val="Calibri"/>
        <family val="2"/>
        <scheme val="minor"/>
      </rPr>
      <t xml:space="preserve">Gr.H </t>
    </r>
    <r>
      <rPr>
        <sz val="14"/>
        <color theme="1"/>
        <rFont val="Calibri"/>
        <family val="2"/>
        <scheme val="minor"/>
      </rPr>
      <t>werden analoge Berechnungen für den jeweiligen Gruppenkopf durchgeführt. Die jeweiligen Tabellen zeigen die gleichen Wahrscheinlichkeiten wie in Tabellenblatt "X_Pkte_kommen_weiter". Durch leichte Modifikationen können die Berechungen auch für die übrigen Mannschaften der jeweiligen Gruppe durchgeführt werden. Dabei sind die "Rollen" der Teams neu zu verteilen (s.oben).</t>
    </r>
  </si>
  <si>
    <r>
      <t xml:space="preserve">Das letzte Tabellenblatt </t>
    </r>
    <r>
      <rPr>
        <b/>
        <sz val="14"/>
        <color theme="1"/>
        <rFont val="Calibri"/>
        <family val="2"/>
        <scheme val="minor"/>
      </rPr>
      <t>"Auswertung_Überblick"</t>
    </r>
    <r>
      <rPr>
        <sz val="14"/>
        <color theme="1"/>
        <rFont val="Calibri"/>
        <family val="2"/>
        <scheme val="minor"/>
      </rPr>
      <t xml:space="preserve"> fasst die Valdidation für die Gruppenköpfe zusammen. Eine detailliertere Auswertung ist möglich, wenn man nicht nur die Gruppenköpfe, sondern weitere Mannschaften untersucht.</t>
    </r>
  </si>
  <si>
    <t>Senegal</t>
  </si>
  <si>
    <t>Katar</t>
  </si>
  <si>
    <t>Wales</t>
  </si>
  <si>
    <t>Saudi Arabien</t>
  </si>
  <si>
    <t>Polen</t>
  </si>
  <si>
    <t>Dänemark</t>
  </si>
  <si>
    <t>Tunesien</t>
  </si>
  <si>
    <t>Marokko</t>
  </si>
  <si>
    <t>Kanada</t>
  </si>
  <si>
    <t>Serbien</t>
  </si>
  <si>
    <t xml:space="preserve">Schweiz </t>
  </si>
  <si>
    <t>tipico.de</t>
  </si>
  <si>
    <t>EINGABE des Ausgangs der Spiele von Team A (Achtung auf Reihenfolge!)</t>
  </si>
  <si>
    <t>B-D</t>
  </si>
  <si>
    <t>Pseudowahrscheinlichkeiten</t>
  </si>
  <si>
    <t>Ergebnis bei WM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</si>
</sst>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00"/>
  </numFmts>
  <fonts count="8" x14ac:knownFonts="1">
    <font>
      <sz val="11"/>
      <color theme="1"/>
      <name val="Calibri"/>
      <family val="2"/>
      <scheme val="minor"/>
    </font>
    <font>
      <b/>
      <sz val="11"/>
      <color theme="1"/>
      <name val="Calibri"/>
      <family val="2"/>
      <scheme val="minor"/>
    </font>
    <font>
      <sz val="11"/>
      <name val="Calibri"/>
      <family val="2"/>
      <scheme val="minor"/>
    </font>
    <font>
      <b/>
      <sz val="14"/>
      <color theme="1"/>
      <name val="Calibri"/>
      <family val="2"/>
      <scheme val="minor"/>
    </font>
    <font>
      <sz val="12"/>
      <color theme="1"/>
      <name val="Calibri"/>
      <family val="2"/>
      <scheme val="minor"/>
    </font>
    <font>
      <sz val="14"/>
      <color theme="1"/>
      <name val="Calibri"/>
      <family val="2"/>
      <scheme val="minor"/>
    </font>
    <font>
      <sz val="18"/>
      <color theme="1"/>
      <name val="Calibri"/>
      <family val="2"/>
      <scheme val="minor"/>
    </font>
    <font>
      <sz val="20"/>
      <color theme="1"/>
      <name val="Calibri"/>
      <family val="2"/>
      <scheme val="minor"/>
    </font>
  </fonts>
  <fills count="10">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8" tint="0.39997558519241921"/>
        <bgColor indexed="64"/>
      </patternFill>
    </fill>
    <fill>
      <patternFill patternType="solid">
        <fgColor theme="3" tint="0.59999389629810485"/>
        <bgColor indexed="64"/>
      </patternFill>
    </fill>
    <fill>
      <patternFill patternType="solid">
        <fgColor theme="9" tint="0.39997558519241921"/>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4" fillId="0" borderId="0"/>
  </cellStyleXfs>
  <cellXfs count="140">
    <xf numFmtId="0" fontId="0" fillId="0" borderId="0" xfId="0"/>
    <xf numFmtId="0" fontId="0" fillId="0" borderId="0" xfId="0" applyAlignment="1">
      <alignment horizontal="right"/>
    </xf>
    <xf numFmtId="0" fontId="0" fillId="0" borderId="1" xfId="0" applyBorder="1"/>
    <xf numFmtId="0" fontId="2" fillId="0" borderId="1" xfId="0" applyFont="1" applyBorder="1"/>
    <xf numFmtId="0" fontId="0" fillId="0" borderId="2" xfId="0" applyBorder="1"/>
    <xf numFmtId="0" fontId="2" fillId="0" borderId="2" xfId="0" applyFont="1" applyBorder="1"/>
    <xf numFmtId="164" fontId="0" fillId="0" borderId="1" xfId="0" applyNumberFormat="1" applyBorder="1"/>
    <xf numFmtId="164" fontId="0" fillId="0" borderId="1" xfId="0" applyNumberFormat="1" applyBorder="1" applyAlignment="1">
      <alignment horizontal="center"/>
    </xf>
    <xf numFmtId="10" fontId="0" fillId="0" borderId="1" xfId="0" applyNumberFormat="1" applyBorder="1" applyAlignment="1">
      <alignment horizontal="center"/>
    </xf>
    <xf numFmtId="2" fontId="0" fillId="0" borderId="1" xfId="0" applyNumberFormat="1" applyBorder="1" applyAlignment="1">
      <alignment horizontal="center"/>
    </xf>
    <xf numFmtId="0" fontId="1" fillId="0" borderId="1" xfId="0" applyFont="1" applyBorder="1" applyAlignment="1">
      <alignment horizontal="center"/>
    </xf>
    <xf numFmtId="2" fontId="2" fillId="0" borderId="1" xfId="0" applyNumberFormat="1" applyFont="1" applyBorder="1" applyAlignment="1">
      <alignment horizontal="center"/>
    </xf>
    <xf numFmtId="2" fontId="0" fillId="0" borderId="1" xfId="0" applyNumberFormat="1" applyBorder="1"/>
    <xf numFmtId="0" fontId="0" fillId="0" borderId="0" xfId="0" applyAlignment="1">
      <alignment horizontal="center"/>
    </xf>
    <xf numFmtId="0" fontId="0" fillId="0" borderId="1" xfId="0" applyBorder="1" applyAlignment="1">
      <alignment horizontal="center"/>
    </xf>
    <xf numFmtId="0" fontId="1" fillId="3" borderId="1" xfId="0" applyFont="1" applyFill="1" applyBorder="1" applyAlignment="1">
      <alignment horizontal="center"/>
    </xf>
    <xf numFmtId="0" fontId="1" fillId="4" borderId="1" xfId="0" applyFont="1" applyFill="1" applyBorder="1" applyAlignment="1">
      <alignment horizontal="center"/>
    </xf>
    <xf numFmtId="0" fontId="0" fillId="0" borderId="2"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left"/>
    </xf>
    <xf numFmtId="49" fontId="0" fillId="0" borderId="1" xfId="0" applyNumberFormat="1" applyBorder="1" applyAlignment="1">
      <alignment horizontal="center"/>
    </xf>
    <xf numFmtId="0" fontId="0" fillId="5" borderId="1" xfId="0" applyFill="1" applyBorder="1" applyAlignment="1">
      <alignment horizontal="center"/>
    </xf>
    <xf numFmtId="0" fontId="0" fillId="0" borderId="6" xfId="0" applyBorder="1" applyAlignment="1">
      <alignment horizontal="center"/>
    </xf>
    <xf numFmtId="0" fontId="5" fillId="7" borderId="1" xfId="0" applyFont="1" applyFill="1" applyBorder="1" applyAlignment="1">
      <alignment horizontal="center"/>
    </xf>
    <xf numFmtId="1" fontId="0" fillId="0" borderId="1" xfId="0" applyNumberFormat="1" applyBorder="1" applyAlignment="1">
      <alignment horizontal="center"/>
    </xf>
    <xf numFmtId="0" fontId="0" fillId="0" borderId="1" xfId="0" applyBorder="1" applyAlignment="1">
      <alignment horizontal="center" vertical="center"/>
    </xf>
    <xf numFmtId="0" fontId="0" fillId="3" borderId="1" xfId="0" applyFill="1" applyBorder="1" applyAlignment="1">
      <alignment horizontal="center"/>
    </xf>
    <xf numFmtId="49" fontId="0" fillId="0" borderId="0" xfId="0" applyNumberFormat="1"/>
    <xf numFmtId="164" fontId="0" fillId="0" borderId="0" xfId="0" applyNumberFormat="1"/>
    <xf numFmtId="165" fontId="1" fillId="0" borderId="1" xfId="0" applyNumberFormat="1" applyFont="1" applyBorder="1" applyAlignment="1">
      <alignment horizontal="center"/>
    </xf>
    <xf numFmtId="0" fontId="1" fillId="0" borderId="6" xfId="0" applyFont="1" applyBorder="1" applyAlignment="1">
      <alignment horizontal="center"/>
    </xf>
    <xf numFmtId="0" fontId="1" fillId="0" borderId="0" xfId="0" applyFont="1"/>
    <xf numFmtId="0" fontId="6" fillId="0" borderId="0" xfId="0" applyFont="1" applyAlignment="1">
      <alignment horizontal="center" vertical="center"/>
    </xf>
    <xf numFmtId="0" fontId="6" fillId="6" borderId="1" xfId="0" applyFont="1" applyFill="1" applyBorder="1" applyAlignment="1">
      <alignment horizontal="left" vertical="center"/>
    </xf>
    <xf numFmtId="0" fontId="6" fillId="6" borderId="1" xfId="0" applyFont="1" applyFill="1" applyBorder="1" applyAlignment="1">
      <alignment horizontal="center" vertical="center"/>
    </xf>
    <xf numFmtId="0" fontId="0" fillId="5" borderId="1" xfId="0" applyFill="1" applyBorder="1" applyAlignment="1">
      <alignment horizontal="center" vertical="center"/>
    </xf>
    <xf numFmtId="164" fontId="1" fillId="0" borderId="1" xfId="0" applyNumberFormat="1" applyFont="1" applyBorder="1" applyAlignment="1">
      <alignment horizontal="center"/>
    </xf>
    <xf numFmtId="164" fontId="0" fillId="0" borderId="0" xfId="0" applyNumberFormat="1" applyAlignment="1">
      <alignment horizontal="center"/>
    </xf>
    <xf numFmtId="165" fontId="1" fillId="0" borderId="0" xfId="0" applyNumberFormat="1" applyFont="1" applyAlignment="1">
      <alignment horizontal="center"/>
    </xf>
    <xf numFmtId="1"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center" vertical="center"/>
    </xf>
    <xf numFmtId="0" fontId="1" fillId="0" borderId="0" xfId="0" applyFont="1" applyAlignment="1">
      <alignment horizontal="center" vertical="center"/>
    </xf>
    <xf numFmtId="0" fontId="0" fillId="8" borderId="1" xfId="0" applyFill="1" applyBorder="1"/>
    <xf numFmtId="0" fontId="1" fillId="8" borderId="1" xfId="0" applyFont="1" applyFill="1" applyBorder="1" applyAlignment="1">
      <alignment horizontal="center"/>
    </xf>
    <xf numFmtId="0" fontId="1" fillId="0" borderId="0" xfId="0" applyFont="1" applyAlignment="1">
      <alignment horizontal="center"/>
    </xf>
    <xf numFmtId="0" fontId="0" fillId="5" borderId="4" xfId="0" applyFill="1" applyBorder="1" applyAlignment="1">
      <alignment horizontal="center"/>
    </xf>
    <xf numFmtId="164" fontId="5" fillId="0" borderId="1" xfId="0" applyNumberFormat="1" applyFont="1" applyBorder="1" applyAlignment="1">
      <alignment horizontal="center" vertical="center"/>
    </xf>
    <xf numFmtId="0" fontId="5" fillId="0" borderId="1" xfId="0" applyFont="1" applyBorder="1"/>
    <xf numFmtId="0" fontId="0" fillId="9" borderId="1" xfId="0" applyFill="1" applyBorder="1"/>
    <xf numFmtId="0" fontId="0" fillId="9" borderId="1" xfId="0" applyFill="1" applyBorder="1" applyAlignment="1">
      <alignment horizontal="center"/>
    </xf>
    <xf numFmtId="0" fontId="5" fillId="0" borderId="1" xfId="0" applyFont="1" applyBorder="1" applyAlignment="1">
      <alignment horizontal="center" vertical="center"/>
    </xf>
    <xf numFmtId="165" fontId="0" fillId="0" borderId="0" xfId="0" applyNumberFormat="1" applyAlignment="1">
      <alignment horizontal="center"/>
    </xf>
    <xf numFmtId="0" fontId="5" fillId="0" borderId="0" xfId="0" applyFont="1" applyAlignment="1">
      <alignment horizontal="left" vertical="top" wrapText="1"/>
    </xf>
    <xf numFmtId="0" fontId="7" fillId="0" borderId="0" xfId="0" applyFont="1" applyAlignment="1">
      <alignment horizontal="center" vertical="center"/>
    </xf>
    <xf numFmtId="0" fontId="5" fillId="0" borderId="0" xfId="0" applyFont="1" applyAlignment="1">
      <alignment horizontal="left" vertical="top" wrapText="1"/>
    </xf>
    <xf numFmtId="0" fontId="0" fillId="0" borderId="0" xfId="0"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3" fillId="0" borderId="1" xfId="0" applyFont="1" applyBorder="1" applyAlignment="1">
      <alignment horizontal="center" vertical="center"/>
    </xf>
    <xf numFmtId="0" fontId="1" fillId="0" borderId="1"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0" fillId="0" borderId="0" xfId="0" applyAlignment="1">
      <alignment horizontal="center"/>
    </xf>
    <xf numFmtId="0" fontId="0" fillId="5" borderId="5" xfId="0" applyFill="1" applyBorder="1" applyAlignment="1">
      <alignment horizontal="center" vertical="center"/>
    </xf>
    <xf numFmtId="0" fontId="0" fillId="0" borderId="6" xfId="0" applyBorder="1" applyAlignment="1">
      <alignment horizontal="center" vertical="center"/>
    </xf>
    <xf numFmtId="0" fontId="0" fillId="5" borderId="7" xfId="0" applyFill="1" applyBorder="1" applyAlignment="1">
      <alignment horizontal="center" vertical="center" wrapText="1"/>
    </xf>
    <xf numFmtId="0" fontId="0" fillId="5" borderId="9" xfId="0" applyFill="1"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5" borderId="8" xfId="0" applyFill="1" applyBorder="1" applyAlignment="1">
      <alignment horizontal="center" vertical="center" wrapText="1"/>
    </xf>
    <xf numFmtId="0" fontId="0" fillId="0" borderId="11" xfId="0"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3" fillId="2" borderId="7" xfId="0" applyFont="1" applyFill="1"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1" fillId="0" borderId="13" xfId="0" applyFont="1" applyBorder="1" applyAlignment="1">
      <alignment horizontal="center" vertical="center" wrapText="1"/>
    </xf>
    <xf numFmtId="0" fontId="1" fillId="0" borderId="5" xfId="0" applyFont="1" applyBorder="1" applyAlignment="1">
      <alignment horizontal="center" wrapText="1"/>
    </xf>
    <xf numFmtId="0" fontId="1" fillId="0" borderId="13" xfId="0" applyFont="1" applyBorder="1" applyAlignment="1">
      <alignment horizontal="center" wrapText="1"/>
    </xf>
    <xf numFmtId="0" fontId="1" fillId="0" borderId="6" xfId="0" applyFont="1" applyBorder="1" applyAlignment="1">
      <alignment horizontal="center" wrapText="1"/>
    </xf>
    <xf numFmtId="0" fontId="0" fillId="3" borderId="5" xfId="0" applyFill="1" applyBorder="1" applyAlignment="1">
      <alignment horizontal="center" vertical="center"/>
    </xf>
    <xf numFmtId="0" fontId="0" fillId="3" borderId="1" xfId="0" applyFill="1" applyBorder="1" applyAlignment="1">
      <alignment horizontal="center"/>
    </xf>
    <xf numFmtId="164" fontId="0" fillId="0" borderId="1" xfId="0" applyNumberFormat="1" applyBorder="1" applyAlignment="1">
      <alignment horizontal="center" vertical="center"/>
    </xf>
    <xf numFmtId="164" fontId="7" fillId="0" borderId="1" xfId="0" applyNumberFormat="1" applyFont="1" applyBorder="1" applyAlignment="1">
      <alignment horizontal="center" vertical="center"/>
    </xf>
    <xf numFmtId="0" fontId="7" fillId="0" borderId="1" xfId="0" applyFont="1" applyBorder="1" applyAlignment="1">
      <alignment horizontal="center" vertical="center"/>
    </xf>
    <xf numFmtId="164" fontId="1" fillId="0" borderId="1" xfId="0" applyNumberFormat="1" applyFont="1"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xf numFmtId="164" fontId="1" fillId="0" borderId="5" xfId="0" applyNumberFormat="1" applyFont="1" applyBorder="1" applyAlignment="1">
      <alignment horizontal="center" vertical="center"/>
    </xf>
    <xf numFmtId="164" fontId="1" fillId="0" borderId="13" xfId="0" applyNumberFormat="1" applyFont="1" applyBorder="1" applyAlignment="1">
      <alignment horizontal="center" vertical="center"/>
    </xf>
    <xf numFmtId="164" fontId="1" fillId="0" borderId="6" xfId="0" applyNumberFormat="1" applyFont="1" applyBorder="1" applyAlignment="1">
      <alignment horizontal="center" vertical="center"/>
    </xf>
    <xf numFmtId="0" fontId="1" fillId="0" borderId="13" xfId="0" applyFont="1" applyBorder="1" applyAlignment="1">
      <alignment horizontal="center" vertical="center"/>
    </xf>
    <xf numFmtId="0" fontId="1" fillId="0" borderId="6" xfId="0" applyFont="1" applyBorder="1" applyAlignment="1">
      <alignment horizontal="center" vertical="center"/>
    </xf>
    <xf numFmtId="0" fontId="0" fillId="0" borderId="0" xfId="0" applyAlignment="1">
      <alignment horizontal="left"/>
    </xf>
    <xf numFmtId="164" fontId="1" fillId="0" borderId="7" xfId="0" applyNumberFormat="1" applyFont="1" applyBorder="1" applyAlignment="1">
      <alignment horizontal="center" vertical="center"/>
    </xf>
    <xf numFmtId="164" fontId="1" fillId="0" borderId="8" xfId="0" applyNumberFormat="1" applyFont="1" applyBorder="1" applyAlignment="1">
      <alignment horizontal="center" vertical="center"/>
    </xf>
    <xf numFmtId="164" fontId="1" fillId="0" borderId="9" xfId="0" applyNumberFormat="1" applyFont="1" applyBorder="1" applyAlignment="1">
      <alignment horizontal="center" vertical="center"/>
    </xf>
    <xf numFmtId="164" fontId="1" fillId="0" borderId="16" xfId="0" applyNumberFormat="1" applyFont="1" applyBorder="1" applyAlignment="1">
      <alignment horizontal="center" vertical="center"/>
    </xf>
    <xf numFmtId="164" fontId="1" fillId="0" borderId="0" xfId="0" applyNumberFormat="1" applyFont="1" applyAlignment="1">
      <alignment horizontal="center" vertical="center"/>
    </xf>
    <xf numFmtId="164" fontId="1" fillId="0" borderId="17" xfId="0" applyNumberFormat="1" applyFont="1" applyBorder="1" applyAlignment="1">
      <alignment horizontal="center" vertical="center"/>
    </xf>
    <xf numFmtId="164" fontId="1" fillId="0" borderId="10" xfId="0" applyNumberFormat="1" applyFont="1" applyBorder="1" applyAlignment="1">
      <alignment horizontal="center" vertical="center"/>
    </xf>
    <xf numFmtId="164" fontId="1" fillId="0" borderId="11" xfId="0" applyNumberFormat="1" applyFont="1" applyBorder="1" applyAlignment="1">
      <alignment horizontal="center" vertical="center"/>
    </xf>
    <xf numFmtId="164" fontId="1" fillId="0" borderId="12" xfId="0" applyNumberFormat="1" applyFont="1" applyBorder="1" applyAlignment="1">
      <alignment horizontal="center" vertical="center"/>
    </xf>
    <xf numFmtId="0" fontId="0" fillId="5" borderId="1" xfId="0" applyFill="1" applyBorder="1" applyAlignment="1">
      <alignment horizontal="center" vertical="center"/>
    </xf>
    <xf numFmtId="0" fontId="0" fillId="0" borderId="0" xfId="0" applyAlignment="1">
      <alignment horizontal="left" vertical="center" wrapText="1"/>
    </xf>
    <xf numFmtId="0" fontId="0" fillId="0" borderId="0" xfId="0"/>
    <xf numFmtId="0" fontId="1" fillId="0" borderId="0" xfId="0" applyFont="1"/>
    <xf numFmtId="0" fontId="0" fillId="0" borderId="1" xfId="0" applyBorder="1" applyAlignment="1">
      <alignment horizontal="center"/>
    </xf>
    <xf numFmtId="0" fontId="0" fillId="0" borderId="1" xfId="0" applyBorder="1" applyAlignment="1">
      <alignment horizontal="left"/>
    </xf>
    <xf numFmtId="0" fontId="0" fillId="0" borderId="1" xfId="0" applyBorder="1"/>
    <xf numFmtId="0" fontId="0" fillId="0" borderId="1" xfId="0" applyBorder="1" applyAlignment="1">
      <alignment horizontal="center" vertical="center" textRotation="180"/>
    </xf>
    <xf numFmtId="0" fontId="7" fillId="0" borderId="0" xfId="0" applyFont="1" applyAlignment="1">
      <alignment horizontal="center" textRotation="180"/>
    </xf>
    <xf numFmtId="0" fontId="1" fillId="6" borderId="7" xfId="0" applyFont="1" applyFill="1" applyBorder="1" applyAlignment="1">
      <alignment horizontal="center" vertical="center"/>
    </xf>
    <xf numFmtId="0" fontId="1" fillId="6" borderId="8" xfId="0" applyFont="1" applyFill="1" applyBorder="1" applyAlignment="1">
      <alignment horizontal="center" vertical="center"/>
    </xf>
    <xf numFmtId="0" fontId="1" fillId="6" borderId="9" xfId="0" applyFont="1" applyFill="1" applyBorder="1" applyAlignment="1">
      <alignment horizontal="center" vertical="center"/>
    </xf>
    <xf numFmtId="0" fontId="1" fillId="6" borderId="10" xfId="0" applyFont="1" applyFill="1" applyBorder="1" applyAlignment="1">
      <alignment horizontal="center" vertical="center"/>
    </xf>
    <xf numFmtId="0" fontId="1" fillId="6" borderId="11" xfId="0" applyFont="1" applyFill="1" applyBorder="1" applyAlignment="1">
      <alignment horizontal="center" vertical="center"/>
    </xf>
    <xf numFmtId="0" fontId="1" fillId="6" borderId="12" xfId="0" applyFont="1" applyFill="1" applyBorder="1" applyAlignment="1">
      <alignment horizontal="center" vertical="center"/>
    </xf>
    <xf numFmtId="0" fontId="1" fillId="0" borderId="0" xfId="0" applyFont="1" applyAlignment="1">
      <alignment wrapText="1"/>
    </xf>
    <xf numFmtId="164" fontId="0" fillId="0" borderId="0" xfId="0" applyNumberFormat="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9" borderId="1" xfId="0" applyFill="1" applyBorder="1" applyAlignment="1">
      <alignment horizontal="center" vertical="center"/>
    </xf>
    <xf numFmtId="0" fontId="0" fillId="9" borderId="2" xfId="0" applyFill="1" applyBorder="1" applyAlignment="1">
      <alignment horizontal="center"/>
    </xf>
    <xf numFmtId="0" fontId="0" fillId="0" borderId="4" xfId="0" applyBorder="1"/>
  </cellXfs>
  <cellStyles count="2">
    <cellStyle name="Standard" xfId="0" builtinId="0"/>
    <cellStyle name="Standard 2" xfId="1" xr:uid="{00000000-0005-0000-0000-000001000000}"/>
  </cellStyles>
  <dxfs count="18">
    <dxf>
      <fill>
        <patternFill>
          <bgColor rgb="FF92D050"/>
        </patternFill>
      </fill>
    </dxf>
    <dxf>
      <fill>
        <patternFill>
          <bgColor rgb="FF92D05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8"/>
  <sheetViews>
    <sheetView workbookViewId="0">
      <selection activeCell="A12" sqref="A12"/>
    </sheetView>
  </sheetViews>
  <sheetFormatPr baseColWidth="10" defaultRowHeight="15" x14ac:dyDescent="0.2"/>
  <cols>
    <col min="1" max="1" width="147.5" customWidth="1"/>
  </cols>
  <sheetData>
    <row r="1" spans="1:1" ht="39.75" customHeight="1" x14ac:dyDescent="0.2">
      <c r="A1" s="55" t="s">
        <v>102</v>
      </c>
    </row>
    <row r="2" spans="1:1" ht="48.75" customHeight="1" x14ac:dyDescent="0.2">
      <c r="A2" s="54" t="s">
        <v>103</v>
      </c>
    </row>
    <row r="3" spans="1:1" ht="33" customHeight="1" x14ac:dyDescent="0.2">
      <c r="A3" s="56" t="s">
        <v>104</v>
      </c>
    </row>
    <row r="4" spans="1:1" ht="24.75" customHeight="1" x14ac:dyDescent="0.2">
      <c r="A4" s="56"/>
    </row>
    <row r="5" spans="1:1" ht="26.25" customHeight="1" x14ac:dyDescent="0.2">
      <c r="A5" s="56"/>
    </row>
    <row r="6" spans="1:1" ht="196.5" customHeight="1" x14ac:dyDescent="0.2">
      <c r="A6" s="54" t="s">
        <v>105</v>
      </c>
    </row>
    <row r="7" spans="1:1" ht="88.5" customHeight="1" x14ac:dyDescent="0.2">
      <c r="A7" s="54" t="s">
        <v>106</v>
      </c>
    </row>
    <row r="8" spans="1:1" ht="45.75" customHeight="1" x14ac:dyDescent="0.2">
      <c r="A8" s="54" t="s">
        <v>107</v>
      </c>
    </row>
  </sheetData>
  <mergeCells count="1">
    <mergeCell ref="A3:A5"/>
  </mergeCells>
  <pageMargins left="0.7" right="0.7" top="0.78740157499999996" bottom="0.78740157499999996" header="0.3" footer="0.3"/>
  <pageSetup paperSize="9"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S96"/>
  <sheetViews>
    <sheetView topLeftCell="A28" workbookViewId="0">
      <selection activeCell="W64" sqref="W64"/>
    </sheetView>
  </sheetViews>
  <sheetFormatPr baseColWidth="10" defaultRowHeight="15" x14ac:dyDescent="0.2"/>
  <cols>
    <col min="1" max="1" width="4.1640625" customWidth="1"/>
    <col min="2" max="7" width="4.5" customWidth="1"/>
    <col min="8" max="10" width="8.5" customWidth="1"/>
    <col min="11" max="11" width="9.83203125" customWidth="1"/>
    <col min="12" max="15" width="4.5" customWidth="1"/>
    <col min="16" max="16" width="9.83203125" customWidth="1"/>
    <col min="18" max="18" width="9.1640625" customWidth="1"/>
    <col min="19" max="19" width="8.5" customWidth="1"/>
  </cols>
  <sheetData>
    <row r="2" spans="1:18" x14ac:dyDescent="0.2">
      <c r="M2" s="132" t="s">
        <v>58</v>
      </c>
      <c r="N2" s="132"/>
      <c r="O2" s="132"/>
      <c r="P2" s="132"/>
      <c r="Q2" s="132"/>
      <c r="R2" s="125" t="s">
        <v>87</v>
      </c>
    </row>
    <row r="3" spans="1:18" x14ac:dyDescent="0.2">
      <c r="A3" s="119" t="s">
        <v>49</v>
      </c>
      <c r="B3" s="119"/>
      <c r="C3" s="119"/>
      <c r="D3" s="119"/>
      <c r="E3" s="119"/>
      <c r="F3" s="120" t="s">
        <v>27</v>
      </c>
      <c r="G3" s="120"/>
      <c r="H3" s="120"/>
      <c r="I3" t="s">
        <v>55</v>
      </c>
      <c r="M3" s="132"/>
      <c r="N3" s="132"/>
      <c r="O3" s="132"/>
      <c r="P3" s="132"/>
      <c r="Q3" s="132"/>
      <c r="R3" s="125"/>
    </row>
    <row r="4" spans="1:18" ht="19" x14ac:dyDescent="0.25">
      <c r="C4" s="20"/>
      <c r="D4" s="20"/>
      <c r="E4" s="20"/>
      <c r="O4" s="14" t="s">
        <v>42</v>
      </c>
      <c r="P4" s="24">
        <f>B38</f>
        <v>3</v>
      </c>
      <c r="R4" s="125"/>
    </row>
    <row r="5" spans="1:18" ht="19" x14ac:dyDescent="0.25">
      <c r="A5" s="107" t="s">
        <v>53</v>
      </c>
      <c r="B5" s="119"/>
      <c r="C5" s="119"/>
      <c r="D5" s="119"/>
      <c r="E5" s="119"/>
      <c r="F5" s="119"/>
      <c r="G5" s="121" t="str">
        <f>F3</f>
        <v>Uruguay</v>
      </c>
      <c r="H5" s="121"/>
      <c r="I5" s="121"/>
      <c r="J5" s="14" t="s">
        <v>38</v>
      </c>
      <c r="O5" s="14" t="s">
        <v>43</v>
      </c>
      <c r="P5" s="24">
        <f t="shared" ref="P5:P6" si="0">B39</f>
        <v>3</v>
      </c>
      <c r="R5" s="125"/>
    </row>
    <row r="6" spans="1:18" ht="19" x14ac:dyDescent="0.25">
      <c r="A6" s="120" t="s">
        <v>78</v>
      </c>
      <c r="B6" s="119"/>
      <c r="C6" s="119"/>
      <c r="D6" s="119"/>
      <c r="E6" s="119"/>
      <c r="G6" s="121" t="s">
        <v>36</v>
      </c>
      <c r="H6" s="121"/>
      <c r="I6" s="121"/>
      <c r="J6" s="14" t="s">
        <v>39</v>
      </c>
      <c r="O6" s="14" t="s">
        <v>57</v>
      </c>
      <c r="P6" s="24">
        <f t="shared" si="0"/>
        <v>3</v>
      </c>
      <c r="R6" s="125"/>
    </row>
    <row r="7" spans="1:18" ht="17.25" customHeight="1" x14ac:dyDescent="0.2">
      <c r="C7" s="1"/>
      <c r="D7" s="1"/>
      <c r="E7" s="13"/>
      <c r="G7" s="121" t="s">
        <v>3</v>
      </c>
      <c r="H7" s="121"/>
      <c r="I7" s="121"/>
      <c r="J7" s="14" t="s">
        <v>40</v>
      </c>
      <c r="R7" s="119"/>
    </row>
    <row r="8" spans="1:18" ht="18.75" customHeight="1" x14ac:dyDescent="0.2">
      <c r="C8" s="1"/>
      <c r="D8" s="1"/>
      <c r="E8" s="13"/>
      <c r="G8" s="121" t="s">
        <v>4</v>
      </c>
      <c r="H8" s="121"/>
      <c r="I8" s="121"/>
      <c r="J8" s="14" t="s">
        <v>41</v>
      </c>
      <c r="M8" s="120"/>
      <c r="N8" s="120"/>
      <c r="O8" s="120"/>
      <c r="P8" s="120"/>
      <c r="Q8" s="120"/>
      <c r="R8" s="119"/>
    </row>
    <row r="9" spans="1:18" ht="18.75" customHeight="1" x14ac:dyDescent="0.2">
      <c r="C9" s="1"/>
      <c r="D9" s="1"/>
      <c r="E9" s="13"/>
      <c r="G9" s="13"/>
      <c r="H9" s="13"/>
      <c r="I9" s="13"/>
      <c r="J9" s="13"/>
      <c r="M9" s="32"/>
      <c r="N9" s="32"/>
      <c r="O9" s="32"/>
      <c r="P9" s="32"/>
      <c r="Q9" s="32"/>
      <c r="R9" s="119"/>
    </row>
    <row r="10" spans="1:18" x14ac:dyDescent="0.2">
      <c r="A10" s="126" t="s">
        <v>88</v>
      </c>
      <c r="B10" s="127"/>
      <c r="C10" s="127"/>
      <c r="D10" s="127"/>
      <c r="E10" s="127"/>
      <c r="F10" s="127"/>
      <c r="G10" s="127"/>
      <c r="H10" s="128"/>
      <c r="J10" s="13"/>
      <c r="O10" s="42"/>
      <c r="P10" s="13"/>
      <c r="Q10" s="43"/>
      <c r="R10" s="119"/>
    </row>
    <row r="11" spans="1:18" x14ac:dyDescent="0.2">
      <c r="A11" s="129"/>
      <c r="B11" s="130"/>
      <c r="C11" s="130"/>
      <c r="D11" s="130"/>
      <c r="E11" s="130"/>
      <c r="F11" s="130"/>
      <c r="G11" s="130"/>
      <c r="H11" s="131"/>
      <c r="I11" s="47">
        <v>1</v>
      </c>
      <c r="J11" s="22">
        <v>0</v>
      </c>
      <c r="K11" s="22">
        <v>2</v>
      </c>
      <c r="M11" s="32" t="s">
        <v>59</v>
      </c>
      <c r="N11" s="32"/>
      <c r="O11" s="43"/>
      <c r="P11" s="46"/>
      <c r="Q11" s="43"/>
      <c r="R11" s="119"/>
    </row>
    <row r="12" spans="1:18" x14ac:dyDescent="0.2">
      <c r="A12" s="122" t="str">
        <f>G5</f>
        <v>Uruguay</v>
      </c>
      <c r="B12" s="123"/>
      <c r="C12" s="123"/>
      <c r="D12" s="123"/>
      <c r="E12" s="21" t="s">
        <v>56</v>
      </c>
      <c r="F12" s="121" t="str">
        <f>G6</f>
        <v>Südkorea</v>
      </c>
      <c r="G12" s="123"/>
      <c r="H12" s="123"/>
      <c r="I12" s="7">
        <f>Quoten_und_WSK!N68</f>
        <v>0.54462934947049924</v>
      </c>
      <c r="J12" s="7">
        <f>Quoten_und_WSK!O68</f>
        <v>0.264750378214826</v>
      </c>
      <c r="K12" s="7">
        <f>Quoten_und_WSK!P68</f>
        <v>0.19062027231467474</v>
      </c>
      <c r="O12" s="26" t="s">
        <v>38</v>
      </c>
      <c r="P12" s="14">
        <f>SUM(P4:P6)</f>
        <v>9</v>
      </c>
      <c r="Q12" s="43"/>
    </row>
    <row r="13" spans="1:18" x14ac:dyDescent="0.2">
      <c r="A13" s="122" t="str">
        <f>G7</f>
        <v>Portugal</v>
      </c>
      <c r="B13" s="123"/>
      <c r="C13" s="123"/>
      <c r="D13" s="123"/>
      <c r="E13" s="21" t="s">
        <v>56</v>
      </c>
      <c r="F13" s="121" t="str">
        <f>G8</f>
        <v>Ghana</v>
      </c>
      <c r="G13" s="123"/>
      <c r="H13" s="123"/>
      <c r="I13" s="7">
        <f>Quoten_und_WSK!N69</f>
        <v>0.63492063492063489</v>
      </c>
      <c r="J13" s="7">
        <f>Quoten_und_WSK!O69</f>
        <v>0.23809523809523808</v>
      </c>
      <c r="K13" s="7">
        <f>Quoten_und_WSK!P69</f>
        <v>0.12698412698412698</v>
      </c>
      <c r="O13" s="23" t="s">
        <v>39</v>
      </c>
      <c r="P13" s="31">
        <f>IF($P$4=3,0, IF($P$4=1,1,3))</f>
        <v>0</v>
      </c>
    </row>
    <row r="14" spans="1:18" x14ac:dyDescent="0.2">
      <c r="A14" s="122" t="str">
        <f>G6</f>
        <v>Südkorea</v>
      </c>
      <c r="B14" s="123"/>
      <c r="C14" s="123"/>
      <c r="D14" s="123"/>
      <c r="E14" s="21" t="s">
        <v>56</v>
      </c>
      <c r="F14" s="121" t="str">
        <f>G8</f>
        <v>Ghana</v>
      </c>
      <c r="G14" s="123"/>
      <c r="H14" s="123"/>
      <c r="I14" s="7">
        <f>Quoten_und_WSK!N70</f>
        <v>0.3532277710109622</v>
      </c>
      <c r="J14" s="7">
        <f>Quoten_und_WSK!O70</f>
        <v>0.31790499390986598</v>
      </c>
      <c r="K14" s="7">
        <f>Quoten_und_WSK!P70</f>
        <v>0.32886723507917176</v>
      </c>
      <c r="O14" s="14" t="s">
        <v>40</v>
      </c>
      <c r="P14" s="31">
        <f>IF($P$5=3,0, IF($P$5=1,1,3))</f>
        <v>0</v>
      </c>
    </row>
    <row r="15" spans="1:18" x14ac:dyDescent="0.2">
      <c r="A15" s="122" t="str">
        <f>G7</f>
        <v>Portugal</v>
      </c>
      <c r="B15" s="123"/>
      <c r="C15" s="123"/>
      <c r="D15" s="123"/>
      <c r="E15" s="21" t="s">
        <v>56</v>
      </c>
      <c r="F15" s="121" t="str">
        <f>G5</f>
        <v>Uruguay</v>
      </c>
      <c r="G15" s="123"/>
      <c r="H15" s="123"/>
      <c r="I15" s="7">
        <f>Quoten_und_WSK!N71</f>
        <v>0.46281601771544562</v>
      </c>
      <c r="J15" s="7">
        <f>Quoten_und_WSK!O71</f>
        <v>0.28750692009595868</v>
      </c>
      <c r="K15" s="7">
        <f>Quoten_und_WSK!P71</f>
        <v>0.2496770621885957</v>
      </c>
      <c r="O15" s="14" t="s">
        <v>41</v>
      </c>
      <c r="P15" s="31">
        <f>IF($P$6=3,0, IF($P$6=1,1,3))</f>
        <v>0</v>
      </c>
    </row>
    <row r="16" spans="1:18" x14ac:dyDescent="0.2">
      <c r="A16" s="122" t="str">
        <f>G8</f>
        <v>Ghana</v>
      </c>
      <c r="B16" s="123"/>
      <c r="C16" s="123"/>
      <c r="D16" s="123"/>
      <c r="E16" s="21" t="s">
        <v>56</v>
      </c>
      <c r="F16" s="121" t="str">
        <f>G5</f>
        <v>Uruguay</v>
      </c>
      <c r="G16" s="123"/>
      <c r="H16" s="123"/>
      <c r="I16" s="7">
        <f>Quoten_und_WSK!N72</f>
        <v>0.2018583787247677</v>
      </c>
      <c r="J16" s="7">
        <f>Quoten_und_WSK!O72</f>
        <v>0.27106696571611666</v>
      </c>
      <c r="K16" s="7">
        <f>Quoten_und_WSK!P72</f>
        <v>0.5270746555591157</v>
      </c>
    </row>
    <row r="17" spans="1:19" x14ac:dyDescent="0.2">
      <c r="A17" s="122" t="str">
        <f>G6</f>
        <v>Südkorea</v>
      </c>
      <c r="B17" s="123"/>
      <c r="C17" s="123"/>
      <c r="D17" s="123"/>
      <c r="E17" s="21" t="s">
        <v>56</v>
      </c>
      <c r="F17" s="121" t="str">
        <f>G7</f>
        <v>Portugal</v>
      </c>
      <c r="G17" s="123"/>
      <c r="H17" s="123"/>
      <c r="I17" s="7">
        <f>Quoten_und_WSK!N73</f>
        <v>0.1193644108356466</v>
      </c>
      <c r="J17" s="7">
        <f>Quoten_und_WSK!O73</f>
        <v>0.22207332248492392</v>
      </c>
      <c r="K17" s="7">
        <f>Quoten_und_WSK!P73</f>
        <v>0.65856226667942952</v>
      </c>
    </row>
    <row r="20" spans="1:19" x14ac:dyDescent="0.2">
      <c r="A20" s="13"/>
      <c r="B20" s="13"/>
      <c r="C20" s="13"/>
      <c r="D20" s="13"/>
      <c r="E20" s="13"/>
      <c r="F20" s="13"/>
      <c r="G20" s="13"/>
      <c r="H20" s="38"/>
      <c r="I20" s="38"/>
      <c r="J20" s="38"/>
      <c r="K20" s="39"/>
      <c r="L20" s="40"/>
      <c r="M20" s="40"/>
      <c r="N20" s="40"/>
      <c r="O20" s="40"/>
      <c r="P20" s="13"/>
      <c r="Q20" s="13"/>
      <c r="R20" s="41"/>
      <c r="S20" s="38"/>
    </row>
    <row r="21" spans="1:19" x14ac:dyDescent="0.2">
      <c r="A21" t="s">
        <v>94</v>
      </c>
      <c r="L21" s="72" t="str">
        <f>F3</f>
        <v>Uruguay</v>
      </c>
      <c r="M21" s="72"/>
      <c r="N21" s="72"/>
      <c r="O21" s="72"/>
      <c r="P21" t="s">
        <v>75</v>
      </c>
      <c r="S21" s="124" t="s">
        <v>79</v>
      </c>
    </row>
    <row r="22" spans="1:19" x14ac:dyDescent="0.2">
      <c r="A22" t="s">
        <v>95</v>
      </c>
      <c r="S22" s="124"/>
    </row>
    <row r="23" spans="1:19" x14ac:dyDescent="0.2">
      <c r="S23" s="124"/>
    </row>
    <row r="24" spans="1:19" x14ac:dyDescent="0.2">
      <c r="A24" t="s">
        <v>65</v>
      </c>
      <c r="E24" s="72" t="str">
        <f>F3</f>
        <v>Uruguay</v>
      </c>
      <c r="F24" s="72"/>
      <c r="G24" s="72"/>
      <c r="H24" s="72"/>
      <c r="S24" s="124"/>
    </row>
    <row r="25" spans="1:19" x14ac:dyDescent="0.2">
      <c r="S25" s="124"/>
    </row>
    <row r="26" spans="1:19" x14ac:dyDescent="0.2">
      <c r="B26" s="72" t="str">
        <f>IF(P4=3,"Sieg",IF(P4=1,"Remis","Niederlage"))</f>
        <v>Sieg</v>
      </c>
      <c r="C26" s="72"/>
      <c r="D26" s="72"/>
      <c r="E26" s="72" t="s">
        <v>64</v>
      </c>
      <c r="F26" s="72"/>
      <c r="G26" s="107" t="str">
        <f>G6</f>
        <v>Südkorea</v>
      </c>
      <c r="H26" s="107"/>
      <c r="I26" s="107"/>
      <c r="J26" t="s">
        <v>72</v>
      </c>
      <c r="M26" s="133">
        <f>IF(P4=3,I12, IF(P4=1,J12,K12))</f>
        <v>0.54462934947049924</v>
      </c>
      <c r="N26" s="133"/>
      <c r="O26" s="133"/>
      <c r="P26" t="s">
        <v>73</v>
      </c>
      <c r="S26" s="124"/>
    </row>
    <row r="27" spans="1:19" x14ac:dyDescent="0.2">
      <c r="B27" s="72" t="str">
        <f>IF(P5=3,"Sieg",IF(P5=1,"Remis","Niederlage"))</f>
        <v>Sieg</v>
      </c>
      <c r="C27" s="72"/>
      <c r="D27" s="72"/>
      <c r="E27" s="72" t="s">
        <v>64</v>
      </c>
      <c r="F27" s="72"/>
      <c r="G27" s="107" t="str">
        <f>G7</f>
        <v>Portugal</v>
      </c>
      <c r="H27" s="107"/>
      <c r="I27" s="107"/>
      <c r="J27" t="s">
        <v>72</v>
      </c>
      <c r="M27" s="133">
        <f>IF(P5=3,K15, IF(P5=1,J15,I15))</f>
        <v>0.2496770621885957</v>
      </c>
      <c r="N27" s="133"/>
      <c r="O27" s="133"/>
      <c r="P27" t="s">
        <v>73</v>
      </c>
      <c r="S27" s="124"/>
    </row>
    <row r="28" spans="1:19" x14ac:dyDescent="0.2">
      <c r="B28" s="72" t="str">
        <f>IF(P6=3,"Sieg",IF(P6=1,"Remis","Niederlage"))</f>
        <v>Sieg</v>
      </c>
      <c r="C28" s="72"/>
      <c r="D28" s="72"/>
      <c r="E28" s="72" t="s">
        <v>64</v>
      </c>
      <c r="F28" s="72"/>
      <c r="G28" s="107" t="str">
        <f>G8</f>
        <v>Ghana</v>
      </c>
      <c r="H28" s="107"/>
      <c r="I28" s="107"/>
      <c r="J28" t="s">
        <v>72</v>
      </c>
      <c r="M28" s="133">
        <f>IF(P6=3,K16, IF(P6=1,J16,I16))</f>
        <v>0.5270746555591157</v>
      </c>
      <c r="N28" s="133"/>
      <c r="O28" s="133"/>
      <c r="P28" t="s">
        <v>73</v>
      </c>
      <c r="S28" s="124"/>
    </row>
    <row r="29" spans="1:19" x14ac:dyDescent="0.2">
      <c r="S29" s="124"/>
    </row>
    <row r="30" spans="1:19" x14ac:dyDescent="0.2">
      <c r="A30" s="119" t="s">
        <v>66</v>
      </c>
      <c r="B30" s="119"/>
      <c r="C30" s="119"/>
      <c r="E30" s="1"/>
      <c r="S30" s="124"/>
    </row>
    <row r="31" spans="1:19" x14ac:dyDescent="0.2">
      <c r="B31" s="28" t="s">
        <v>69</v>
      </c>
      <c r="C31" s="1" t="s">
        <v>67</v>
      </c>
      <c r="D31">
        <f>P4</f>
        <v>3</v>
      </c>
      <c r="E31">
        <f>P5</f>
        <v>3</v>
      </c>
      <c r="F31">
        <f>P6</f>
        <v>3</v>
      </c>
      <c r="G31" t="s">
        <v>68</v>
      </c>
      <c r="H31" s="29">
        <f>M26*M27*M28</f>
        <v>7.1672379061215971E-2</v>
      </c>
      <c r="I31" s="29"/>
      <c r="S31" s="124"/>
    </row>
    <row r="32" spans="1:19" x14ac:dyDescent="0.2">
      <c r="B32" s="28" t="s">
        <v>70</v>
      </c>
      <c r="C32" s="1" t="s">
        <v>71</v>
      </c>
      <c r="D32">
        <f>P4</f>
        <v>3</v>
      </c>
      <c r="E32">
        <f>P5</f>
        <v>3</v>
      </c>
      <c r="F32">
        <f>P6</f>
        <v>3</v>
      </c>
      <c r="G32" t="s">
        <v>68</v>
      </c>
      <c r="H32" s="29">
        <f>SUMPRODUCT(K70:K96,R70:R96)</f>
        <v>1</v>
      </c>
      <c r="I32" s="29"/>
      <c r="S32" s="124"/>
    </row>
    <row r="33" spans="1:19" ht="23.25" customHeight="1" x14ac:dyDescent="0.2">
      <c r="A33" s="34" t="s">
        <v>74</v>
      </c>
      <c r="B33" s="35"/>
      <c r="C33" s="35"/>
      <c r="D33" s="35"/>
      <c r="E33" s="35"/>
      <c r="F33" s="35"/>
      <c r="H33" s="118" t="s">
        <v>99</v>
      </c>
      <c r="I33" s="118"/>
      <c r="J33" s="118"/>
      <c r="K33" s="118"/>
      <c r="L33" s="118"/>
      <c r="M33" s="118"/>
      <c r="N33" s="118"/>
      <c r="O33" s="118"/>
      <c r="P33" s="118"/>
      <c r="Q33" s="118"/>
      <c r="R33" s="118"/>
    </row>
    <row r="34" spans="1:19" ht="24" x14ac:dyDescent="0.2">
      <c r="A34" s="33"/>
      <c r="B34" s="33"/>
      <c r="C34" s="33"/>
      <c r="D34" s="33"/>
      <c r="E34" s="33"/>
      <c r="F34" s="33"/>
      <c r="H34" s="118"/>
      <c r="I34" s="118"/>
      <c r="J34" s="118"/>
      <c r="K34" s="118"/>
      <c r="L34" s="118"/>
      <c r="M34" s="118"/>
      <c r="N34" s="118"/>
      <c r="O34" s="118"/>
      <c r="P34" s="118"/>
      <c r="Q34" s="118"/>
      <c r="R34" s="118"/>
    </row>
    <row r="35" spans="1:19" ht="20.25" customHeight="1" x14ac:dyDescent="0.2">
      <c r="A35" s="13"/>
      <c r="B35" s="13"/>
      <c r="D35" s="73" t="s">
        <v>76</v>
      </c>
      <c r="E35" s="117" t="s">
        <v>80</v>
      </c>
      <c r="F35" s="117"/>
      <c r="G35" s="117"/>
      <c r="H35" s="73" t="s">
        <v>97</v>
      </c>
      <c r="I35" s="73" t="s">
        <v>77</v>
      </c>
      <c r="J35" s="73" t="s">
        <v>98</v>
      </c>
      <c r="K35" s="75" t="s">
        <v>85</v>
      </c>
      <c r="L35" s="79"/>
      <c r="M35" s="79"/>
      <c r="N35" s="76"/>
      <c r="O35" s="75" t="s">
        <v>86</v>
      </c>
      <c r="P35" s="79"/>
      <c r="Q35" s="76"/>
      <c r="R35" s="75" t="s">
        <v>81</v>
      </c>
      <c r="S35" s="76"/>
    </row>
    <row r="36" spans="1:19" ht="18.75" customHeight="1" x14ac:dyDescent="0.2">
      <c r="A36" s="20" t="s">
        <v>84</v>
      </c>
      <c r="B36" s="13"/>
      <c r="D36" s="74"/>
      <c r="E36" s="36" t="s">
        <v>82</v>
      </c>
      <c r="F36" s="36" t="s">
        <v>83</v>
      </c>
      <c r="G36" s="36" t="s">
        <v>96</v>
      </c>
      <c r="H36" s="74"/>
      <c r="I36" s="74"/>
      <c r="J36" s="74"/>
      <c r="K36" s="77"/>
      <c r="L36" s="80"/>
      <c r="M36" s="80"/>
      <c r="N36" s="78"/>
      <c r="O36" s="77"/>
      <c r="P36" s="80"/>
      <c r="Q36" s="78"/>
      <c r="R36" s="77"/>
      <c r="S36" s="78"/>
    </row>
    <row r="37" spans="1:19" x14ac:dyDescent="0.2">
      <c r="D37" s="14">
        <v>0</v>
      </c>
      <c r="E37" s="14">
        <v>0</v>
      </c>
      <c r="F37" s="14">
        <v>0</v>
      </c>
      <c r="G37" s="14">
        <v>0</v>
      </c>
      <c r="H37" s="7">
        <v>1.78E-2</v>
      </c>
      <c r="I37" s="37">
        <f>H37</f>
        <v>1.78E-2</v>
      </c>
      <c r="J37" s="7">
        <v>0</v>
      </c>
      <c r="K37" s="99">
        <f>H37*J37/I37</f>
        <v>0</v>
      </c>
      <c r="L37" s="99"/>
      <c r="M37" s="99"/>
      <c r="N37" s="99"/>
      <c r="O37" s="96">
        <f>I37*K37</f>
        <v>0</v>
      </c>
      <c r="P37" s="96"/>
      <c r="Q37" s="96"/>
      <c r="R37" s="97">
        <f>SUM(O37:Q63)</f>
        <v>0.64358044999999997</v>
      </c>
      <c r="S37" s="98"/>
    </row>
    <row r="38" spans="1:19" x14ac:dyDescent="0.2">
      <c r="A38" s="44" t="s">
        <v>42</v>
      </c>
      <c r="B38" s="45">
        <v>3</v>
      </c>
      <c r="D38" s="100">
        <v>1</v>
      </c>
      <c r="E38" s="14">
        <v>1</v>
      </c>
      <c r="F38" s="14">
        <v>0</v>
      </c>
      <c r="G38" s="14">
        <v>0</v>
      </c>
      <c r="H38" s="7">
        <v>2.47E-2</v>
      </c>
      <c r="I38" s="102">
        <f>SUM(H38:H40)</f>
        <v>5.9700000000000003E-2</v>
      </c>
      <c r="J38" s="7">
        <v>0</v>
      </c>
      <c r="K38" s="108">
        <f>SUMPRODUCT(H38:H40,J38:J40)/I38</f>
        <v>0</v>
      </c>
      <c r="L38" s="109"/>
      <c r="M38" s="109"/>
      <c r="N38" s="110"/>
      <c r="O38" s="96">
        <f>I38*K38</f>
        <v>0</v>
      </c>
      <c r="P38" s="96"/>
      <c r="Q38" s="96"/>
      <c r="R38" s="98"/>
      <c r="S38" s="98"/>
    </row>
    <row r="39" spans="1:19" x14ac:dyDescent="0.2">
      <c r="A39" s="44" t="s">
        <v>43</v>
      </c>
      <c r="B39" s="45">
        <v>3</v>
      </c>
      <c r="D39" s="101"/>
      <c r="E39" s="14">
        <v>0</v>
      </c>
      <c r="F39" s="14">
        <v>1</v>
      </c>
      <c r="G39" s="14">
        <v>0</v>
      </c>
      <c r="H39" s="7">
        <v>1.11E-2</v>
      </c>
      <c r="I39" s="103"/>
      <c r="J39" s="7">
        <v>0</v>
      </c>
      <c r="K39" s="111"/>
      <c r="L39" s="112"/>
      <c r="M39" s="112"/>
      <c r="N39" s="113"/>
      <c r="O39" s="96"/>
      <c r="P39" s="96"/>
      <c r="Q39" s="96"/>
      <c r="R39" s="98"/>
      <c r="S39" s="98"/>
    </row>
    <row r="40" spans="1:19" x14ac:dyDescent="0.2">
      <c r="A40" s="44" t="s">
        <v>57</v>
      </c>
      <c r="B40" s="45">
        <v>3</v>
      </c>
      <c r="D40" s="74"/>
      <c r="E40" s="14">
        <v>0</v>
      </c>
      <c r="F40" s="14">
        <v>0</v>
      </c>
      <c r="G40" s="14">
        <v>1</v>
      </c>
      <c r="H40" s="7">
        <v>2.3900000000000001E-2</v>
      </c>
      <c r="I40" s="104"/>
      <c r="J40" s="7">
        <v>0</v>
      </c>
      <c r="K40" s="114"/>
      <c r="L40" s="115"/>
      <c r="M40" s="115"/>
      <c r="N40" s="116"/>
      <c r="O40" s="96"/>
      <c r="P40" s="96"/>
      <c r="Q40" s="96"/>
      <c r="R40" s="98"/>
      <c r="S40" s="98"/>
    </row>
    <row r="41" spans="1:19" ht="14.25" customHeight="1" x14ac:dyDescent="0.2">
      <c r="D41" s="100">
        <v>2</v>
      </c>
      <c r="E41" s="14">
        <v>1</v>
      </c>
      <c r="F41" s="14">
        <v>1</v>
      </c>
      <c r="G41" s="14">
        <v>0</v>
      </c>
      <c r="H41" s="7">
        <v>1.54E-2</v>
      </c>
      <c r="I41" s="102">
        <f>SUM(H41:H43)</f>
        <v>6.3500000000000001E-2</v>
      </c>
      <c r="J41" s="7">
        <v>3.0999999999999999E-3</v>
      </c>
      <c r="K41" s="108">
        <f>SUMPRODUCT(H41:H43,J41:J43)/I41</f>
        <v>2.4687716535433071E-2</v>
      </c>
      <c r="L41" s="109"/>
      <c r="M41" s="109"/>
      <c r="N41" s="110"/>
      <c r="O41" s="96">
        <f>I41*K41</f>
        <v>1.56767E-3</v>
      </c>
      <c r="P41" s="96"/>
      <c r="Q41" s="96"/>
      <c r="R41" s="98"/>
      <c r="S41" s="98"/>
    </row>
    <row r="42" spans="1:19" ht="14.25" customHeight="1" x14ac:dyDescent="0.2">
      <c r="D42" s="101"/>
      <c r="E42" s="14">
        <v>1</v>
      </c>
      <c r="F42" s="14">
        <v>0</v>
      </c>
      <c r="G42" s="14">
        <v>1</v>
      </c>
      <c r="H42" s="7">
        <v>3.32E-2</v>
      </c>
      <c r="I42" s="103"/>
      <c r="J42" s="7">
        <v>4.4299999999999999E-2</v>
      </c>
      <c r="K42" s="111"/>
      <c r="L42" s="112"/>
      <c r="M42" s="112"/>
      <c r="N42" s="113"/>
      <c r="O42" s="96"/>
      <c r="P42" s="96"/>
      <c r="Q42" s="96"/>
      <c r="R42" s="98"/>
      <c r="S42" s="98"/>
    </row>
    <row r="43" spans="1:19" x14ac:dyDescent="0.2">
      <c r="D43" s="74"/>
      <c r="E43" s="14">
        <v>0</v>
      </c>
      <c r="F43" s="14">
        <v>1</v>
      </c>
      <c r="G43" s="14">
        <v>1</v>
      </c>
      <c r="H43" s="7">
        <v>1.49E-2</v>
      </c>
      <c r="I43" s="104"/>
      <c r="J43" s="7">
        <v>3.3E-3</v>
      </c>
      <c r="K43" s="114"/>
      <c r="L43" s="115"/>
      <c r="M43" s="115"/>
      <c r="N43" s="116"/>
      <c r="O43" s="96"/>
      <c r="P43" s="96"/>
      <c r="Q43" s="96"/>
      <c r="R43" s="98"/>
      <c r="S43" s="98"/>
    </row>
    <row r="44" spans="1:19" x14ac:dyDescent="0.2">
      <c r="D44" s="100">
        <v>3</v>
      </c>
      <c r="E44" s="14">
        <v>3</v>
      </c>
      <c r="F44" s="14">
        <v>0</v>
      </c>
      <c r="G44" s="14">
        <v>0</v>
      </c>
      <c r="H44" s="7">
        <v>5.0900000000000001E-2</v>
      </c>
      <c r="I44" s="102">
        <f>SUM(H44:H47)</f>
        <v>0.12759999999999999</v>
      </c>
      <c r="J44" s="7">
        <v>5.0900000000000001E-2</v>
      </c>
      <c r="K44" s="108">
        <f>SUMPRODUCT(H44:H47,J44:J47)/I44</f>
        <v>7.6951175548589351E-2</v>
      </c>
      <c r="L44" s="109"/>
      <c r="M44" s="109"/>
      <c r="N44" s="110"/>
      <c r="O44" s="96">
        <f>I44*K44</f>
        <v>9.8189699999999998E-3</v>
      </c>
      <c r="P44" s="96"/>
      <c r="Q44" s="96"/>
      <c r="R44" s="98"/>
      <c r="S44" s="98"/>
    </row>
    <row r="45" spans="1:19" x14ac:dyDescent="0.2">
      <c r="D45" s="101"/>
      <c r="E45" s="14">
        <v>0</v>
      </c>
      <c r="F45" s="14">
        <v>3</v>
      </c>
      <c r="G45" s="14">
        <v>0</v>
      </c>
      <c r="H45" s="7">
        <v>9.5999999999999992E-3</v>
      </c>
      <c r="I45" s="105"/>
      <c r="J45" s="7">
        <v>1.8100000000000002E-2</v>
      </c>
      <c r="K45" s="111"/>
      <c r="L45" s="112"/>
      <c r="M45" s="112"/>
      <c r="N45" s="113"/>
      <c r="O45" s="96"/>
      <c r="P45" s="96"/>
      <c r="Q45" s="96"/>
      <c r="R45" s="98"/>
      <c r="S45" s="98"/>
    </row>
    <row r="46" spans="1:19" x14ac:dyDescent="0.2">
      <c r="D46" s="101"/>
      <c r="E46" s="14">
        <v>0</v>
      </c>
      <c r="F46" s="14">
        <v>0</v>
      </c>
      <c r="G46" s="14">
        <v>3</v>
      </c>
      <c r="H46" s="7">
        <v>4.65E-2</v>
      </c>
      <c r="I46" s="105"/>
      <c r="J46" s="7">
        <v>4.7600000000000003E-2</v>
      </c>
      <c r="K46" s="111"/>
      <c r="L46" s="112"/>
      <c r="M46" s="112"/>
      <c r="N46" s="113"/>
      <c r="O46" s="96"/>
      <c r="P46" s="96"/>
      <c r="Q46" s="96"/>
      <c r="R46" s="98"/>
      <c r="S46" s="98"/>
    </row>
    <row r="47" spans="1:19" x14ac:dyDescent="0.2">
      <c r="D47" s="74"/>
      <c r="E47" s="14">
        <v>1</v>
      </c>
      <c r="F47" s="14">
        <v>1</v>
      </c>
      <c r="G47" s="14">
        <v>1</v>
      </c>
      <c r="H47" s="7">
        <v>2.06E-2</v>
      </c>
      <c r="I47" s="106"/>
      <c r="J47" s="7">
        <v>0.23499999999999999</v>
      </c>
      <c r="K47" s="114"/>
      <c r="L47" s="115"/>
      <c r="M47" s="115"/>
      <c r="N47" s="116"/>
      <c r="O47" s="96"/>
      <c r="P47" s="96"/>
      <c r="Q47" s="96"/>
      <c r="R47" s="98"/>
      <c r="S47" s="98"/>
    </row>
    <row r="48" spans="1:19" x14ac:dyDescent="0.2">
      <c r="D48" s="100">
        <v>4</v>
      </c>
      <c r="E48" s="14">
        <v>3</v>
      </c>
      <c r="F48" s="14">
        <v>1</v>
      </c>
      <c r="G48" s="14">
        <v>0</v>
      </c>
      <c r="H48" s="7">
        <v>3.1600000000000003E-2</v>
      </c>
      <c r="I48" s="102">
        <f>SUM(H48:H53)</f>
        <v>0.21960000000000002</v>
      </c>
      <c r="J48" s="7">
        <v>0.46500000000000002</v>
      </c>
      <c r="K48" s="108">
        <f>SUMPRODUCT(H48:H53,J48:J53)/I48</f>
        <v>0.57789030054644808</v>
      </c>
      <c r="L48" s="109"/>
      <c r="M48" s="109"/>
      <c r="N48" s="110"/>
      <c r="O48" s="96">
        <f>I48*K48</f>
        <v>0.12690471</v>
      </c>
      <c r="P48" s="96"/>
      <c r="Q48" s="96"/>
      <c r="R48" s="98"/>
      <c r="S48" s="98"/>
    </row>
    <row r="49" spans="4:19" x14ac:dyDescent="0.2">
      <c r="D49" s="101"/>
      <c r="E49" s="14">
        <v>3</v>
      </c>
      <c r="F49" s="14">
        <v>0</v>
      </c>
      <c r="G49" s="14">
        <v>1</v>
      </c>
      <c r="H49" s="7">
        <v>6.83E-2</v>
      </c>
      <c r="I49" s="105"/>
      <c r="J49" s="7">
        <v>0.65280000000000005</v>
      </c>
      <c r="K49" s="111"/>
      <c r="L49" s="112"/>
      <c r="M49" s="112"/>
      <c r="N49" s="113"/>
      <c r="O49" s="96"/>
      <c r="P49" s="96"/>
      <c r="Q49" s="96"/>
      <c r="R49" s="98"/>
      <c r="S49" s="98"/>
    </row>
    <row r="50" spans="4:19" x14ac:dyDescent="0.2">
      <c r="D50" s="101"/>
      <c r="E50" s="14">
        <v>1</v>
      </c>
      <c r="F50" s="14">
        <v>3</v>
      </c>
      <c r="G50" s="14">
        <v>0</v>
      </c>
      <c r="H50" s="7">
        <v>1.3299999999999999E-2</v>
      </c>
      <c r="I50" s="105"/>
      <c r="J50" s="7">
        <v>0.49080000000000001</v>
      </c>
      <c r="K50" s="111"/>
      <c r="L50" s="112"/>
      <c r="M50" s="112"/>
      <c r="N50" s="113"/>
      <c r="O50" s="96"/>
      <c r="P50" s="96"/>
      <c r="Q50" s="96"/>
      <c r="R50" s="98"/>
      <c r="S50" s="98"/>
    </row>
    <row r="51" spans="4:19" x14ac:dyDescent="0.2">
      <c r="D51" s="101"/>
      <c r="E51" s="14">
        <v>1</v>
      </c>
      <c r="F51" s="14">
        <v>0</v>
      </c>
      <c r="G51" s="14">
        <v>3</v>
      </c>
      <c r="H51" s="7">
        <v>6.4600000000000005E-2</v>
      </c>
      <c r="I51" s="105"/>
      <c r="J51" s="7">
        <v>0.64490000000000003</v>
      </c>
      <c r="K51" s="111"/>
      <c r="L51" s="112"/>
      <c r="M51" s="112"/>
      <c r="N51" s="113"/>
      <c r="O51" s="96"/>
      <c r="P51" s="96"/>
      <c r="Q51" s="96"/>
      <c r="R51" s="98"/>
      <c r="S51" s="98"/>
    </row>
    <row r="52" spans="4:19" x14ac:dyDescent="0.2">
      <c r="D52" s="101"/>
      <c r="E52" s="14">
        <v>0</v>
      </c>
      <c r="F52" s="14">
        <v>3</v>
      </c>
      <c r="G52" s="14">
        <v>1</v>
      </c>
      <c r="H52" s="7">
        <v>1.29E-2</v>
      </c>
      <c r="I52" s="105"/>
      <c r="J52" s="7">
        <v>0.4869</v>
      </c>
      <c r="K52" s="111"/>
      <c r="L52" s="112"/>
      <c r="M52" s="112"/>
      <c r="N52" s="113"/>
      <c r="O52" s="96"/>
      <c r="P52" s="96"/>
      <c r="Q52" s="96"/>
      <c r="R52" s="98"/>
      <c r="S52" s="98"/>
    </row>
    <row r="53" spans="4:19" x14ac:dyDescent="0.2">
      <c r="D53" s="74"/>
      <c r="E53" s="14">
        <v>0</v>
      </c>
      <c r="F53" s="14">
        <v>1</v>
      </c>
      <c r="G53" s="14">
        <v>3</v>
      </c>
      <c r="H53" s="7">
        <v>2.8899999999999999E-2</v>
      </c>
      <c r="I53" s="106"/>
      <c r="J53" s="7">
        <v>0.45519999999999999</v>
      </c>
      <c r="K53" s="114"/>
      <c r="L53" s="115"/>
      <c r="M53" s="115"/>
      <c r="N53" s="116"/>
      <c r="O53" s="96"/>
      <c r="P53" s="96"/>
      <c r="Q53" s="96"/>
      <c r="R53" s="98"/>
      <c r="S53" s="98"/>
    </row>
    <row r="54" spans="4:19" x14ac:dyDescent="0.2">
      <c r="D54" s="100">
        <v>5</v>
      </c>
      <c r="E54" s="14">
        <v>3</v>
      </c>
      <c r="F54" s="14">
        <v>1</v>
      </c>
      <c r="G54" s="14">
        <v>1</v>
      </c>
      <c r="H54" s="7">
        <v>4.24E-2</v>
      </c>
      <c r="I54" s="102">
        <f>SUM(H54:H56)</f>
        <v>0.10039999999999999</v>
      </c>
      <c r="J54" s="7">
        <v>0.98280000000000001</v>
      </c>
      <c r="K54" s="108">
        <f>SUMPRODUCT(H54:H56,J54:J56)/I54</f>
        <v>0.9858209163346614</v>
      </c>
      <c r="L54" s="109"/>
      <c r="M54" s="109"/>
      <c r="N54" s="110"/>
      <c r="O54" s="96">
        <f>I54*K54</f>
        <v>9.8976419999999996E-2</v>
      </c>
      <c r="P54" s="96"/>
      <c r="Q54" s="96"/>
      <c r="R54" s="98"/>
      <c r="S54" s="98"/>
    </row>
    <row r="55" spans="4:19" x14ac:dyDescent="0.2">
      <c r="D55" s="101"/>
      <c r="E55" s="14">
        <v>1</v>
      </c>
      <c r="F55" s="14">
        <v>3</v>
      </c>
      <c r="G55" s="14">
        <v>1</v>
      </c>
      <c r="H55" s="7">
        <v>1.7899999999999999E-2</v>
      </c>
      <c r="I55" s="105"/>
      <c r="J55" s="7">
        <v>0.99839999999999995</v>
      </c>
      <c r="K55" s="111"/>
      <c r="L55" s="112"/>
      <c r="M55" s="112"/>
      <c r="N55" s="113"/>
      <c r="O55" s="96"/>
      <c r="P55" s="96"/>
      <c r="Q55" s="96"/>
      <c r="R55" s="98"/>
      <c r="S55" s="98"/>
    </row>
    <row r="56" spans="4:19" x14ac:dyDescent="0.2">
      <c r="D56" s="74"/>
      <c r="E56" s="14">
        <v>1</v>
      </c>
      <c r="F56" s="14">
        <v>1</v>
      </c>
      <c r="G56" s="14">
        <v>3</v>
      </c>
      <c r="H56" s="7">
        <v>4.0099999999999997E-2</v>
      </c>
      <c r="I56" s="106"/>
      <c r="J56" s="7">
        <v>0.98340000000000005</v>
      </c>
      <c r="K56" s="114"/>
      <c r="L56" s="115"/>
      <c r="M56" s="115"/>
      <c r="N56" s="116"/>
      <c r="O56" s="96"/>
      <c r="P56" s="96"/>
      <c r="Q56" s="96"/>
      <c r="R56" s="98"/>
      <c r="S56" s="98"/>
    </row>
    <row r="57" spans="4:19" x14ac:dyDescent="0.2">
      <c r="D57" s="100">
        <v>6</v>
      </c>
      <c r="E57" s="14">
        <v>3</v>
      </c>
      <c r="F57" s="14">
        <v>3</v>
      </c>
      <c r="G57" s="14">
        <v>0</v>
      </c>
      <c r="H57" s="7">
        <v>2.7400000000000001E-2</v>
      </c>
      <c r="I57" s="102">
        <f>SUM(H57:H59)</f>
        <v>0.18540000000000001</v>
      </c>
      <c r="J57" s="7">
        <v>0.95240000000000002</v>
      </c>
      <c r="K57" s="108">
        <f t="shared" ref="K57" si="1">SUMPRODUCT(H57:H59,J57:J59)/I57</f>
        <v>0.9730996763754044</v>
      </c>
      <c r="L57" s="109"/>
      <c r="M57" s="109"/>
      <c r="N57" s="110"/>
      <c r="O57" s="96">
        <f t="shared" ref="O57" si="2">I57*K57</f>
        <v>0.18041267999999999</v>
      </c>
      <c r="P57" s="96"/>
      <c r="Q57" s="96"/>
      <c r="R57" s="98"/>
      <c r="S57" s="98"/>
    </row>
    <row r="58" spans="4:19" x14ac:dyDescent="0.2">
      <c r="D58" s="101"/>
      <c r="E58" s="14">
        <v>3</v>
      </c>
      <c r="F58" s="14">
        <v>0</v>
      </c>
      <c r="G58" s="14">
        <v>3</v>
      </c>
      <c r="H58" s="7">
        <v>0.13289999999999999</v>
      </c>
      <c r="I58" s="105"/>
      <c r="J58" s="7">
        <v>0.9819</v>
      </c>
      <c r="K58" s="111"/>
      <c r="L58" s="112"/>
      <c r="M58" s="112"/>
      <c r="N58" s="113"/>
      <c r="O58" s="96"/>
      <c r="P58" s="96"/>
      <c r="Q58" s="96"/>
      <c r="R58" s="98"/>
      <c r="S58" s="98"/>
    </row>
    <row r="59" spans="4:19" x14ac:dyDescent="0.2">
      <c r="D59" s="74"/>
      <c r="E59" s="14">
        <v>0</v>
      </c>
      <c r="F59" s="14">
        <v>3</v>
      </c>
      <c r="G59" s="14">
        <v>3</v>
      </c>
      <c r="H59" s="7">
        <v>2.5100000000000001E-2</v>
      </c>
      <c r="I59" s="106"/>
      <c r="J59" s="7">
        <v>0.94910000000000005</v>
      </c>
      <c r="K59" s="114"/>
      <c r="L59" s="115"/>
      <c r="M59" s="115"/>
      <c r="N59" s="116"/>
      <c r="O59" s="96"/>
      <c r="P59" s="96"/>
      <c r="Q59" s="96"/>
      <c r="R59" s="98"/>
      <c r="S59" s="98"/>
    </row>
    <row r="60" spans="4:19" x14ac:dyDescent="0.2">
      <c r="D60" s="100">
        <v>7</v>
      </c>
      <c r="E60" s="14">
        <v>3</v>
      </c>
      <c r="F60" s="14">
        <v>3</v>
      </c>
      <c r="G60" s="14">
        <v>1</v>
      </c>
      <c r="H60" s="7">
        <v>3.6900000000000002E-2</v>
      </c>
      <c r="I60" s="102">
        <f>SUM(H60:H62)</f>
        <v>0.1542</v>
      </c>
      <c r="J60" s="7">
        <v>1</v>
      </c>
      <c r="K60" s="108">
        <f t="shared" ref="K60" si="3">SUMPRODUCT(H60:H62,J60:J62)/I60</f>
        <v>1</v>
      </c>
      <c r="L60" s="109"/>
      <c r="M60" s="109"/>
      <c r="N60" s="110"/>
      <c r="O60" s="96">
        <f t="shared" ref="O60" si="4">I60*K60</f>
        <v>0.1542</v>
      </c>
      <c r="P60" s="96"/>
      <c r="Q60" s="96"/>
      <c r="R60" s="98"/>
      <c r="S60" s="98"/>
    </row>
    <row r="61" spans="4:19" x14ac:dyDescent="0.2">
      <c r="D61" s="101"/>
      <c r="E61" s="14">
        <v>3</v>
      </c>
      <c r="F61" s="14">
        <v>1</v>
      </c>
      <c r="G61" s="14">
        <v>3</v>
      </c>
      <c r="H61" s="7">
        <v>8.2500000000000004E-2</v>
      </c>
      <c r="I61" s="105"/>
      <c r="J61" s="7">
        <v>1</v>
      </c>
      <c r="K61" s="111"/>
      <c r="L61" s="112"/>
      <c r="M61" s="112"/>
      <c r="N61" s="113"/>
      <c r="O61" s="96"/>
      <c r="P61" s="96"/>
      <c r="Q61" s="96"/>
      <c r="R61" s="98"/>
      <c r="S61" s="98"/>
    </row>
    <row r="62" spans="4:19" x14ac:dyDescent="0.2">
      <c r="D62" s="74"/>
      <c r="E62" s="14">
        <v>1</v>
      </c>
      <c r="F62" s="14">
        <v>3</v>
      </c>
      <c r="G62" s="14">
        <v>3</v>
      </c>
      <c r="H62" s="7">
        <v>3.4799999999999998E-2</v>
      </c>
      <c r="I62" s="106"/>
      <c r="J62" s="7">
        <v>1</v>
      </c>
      <c r="K62" s="114"/>
      <c r="L62" s="115"/>
      <c r="M62" s="115"/>
      <c r="N62" s="116"/>
      <c r="O62" s="96"/>
      <c r="P62" s="96"/>
      <c r="Q62" s="96"/>
      <c r="R62" s="98"/>
      <c r="S62" s="98"/>
    </row>
    <row r="63" spans="4:19" x14ac:dyDescent="0.2">
      <c r="D63" s="14">
        <v>9</v>
      </c>
      <c r="E63" s="14">
        <v>3</v>
      </c>
      <c r="F63" s="14">
        <v>3</v>
      </c>
      <c r="G63" s="14">
        <v>3</v>
      </c>
      <c r="H63" s="7">
        <v>7.17E-2</v>
      </c>
      <c r="I63" s="37">
        <f>H63</f>
        <v>7.17E-2</v>
      </c>
      <c r="J63" s="7">
        <v>1</v>
      </c>
      <c r="K63" s="99">
        <f>H63*J63/I63</f>
        <v>1</v>
      </c>
      <c r="L63" s="99"/>
      <c r="M63" s="99"/>
      <c r="N63" s="99"/>
      <c r="O63" s="96">
        <f>I63*K63</f>
        <v>7.17E-2</v>
      </c>
      <c r="P63" s="96"/>
      <c r="Q63" s="96"/>
      <c r="R63" s="98"/>
      <c r="S63" s="98"/>
    </row>
    <row r="67" spans="1:18" ht="19" x14ac:dyDescent="0.2">
      <c r="A67" s="81" t="s">
        <v>54</v>
      </c>
      <c r="B67" s="82"/>
      <c r="C67" s="82"/>
      <c r="D67" s="82"/>
      <c r="E67" s="82"/>
      <c r="F67" s="82"/>
      <c r="G67" s="82"/>
      <c r="H67" s="82"/>
      <c r="I67" s="82"/>
      <c r="J67" s="82"/>
      <c r="K67" s="83"/>
      <c r="L67" s="84" t="s">
        <v>52</v>
      </c>
      <c r="M67" s="85"/>
      <c r="N67" s="85"/>
      <c r="O67" s="86"/>
      <c r="P67" s="65" t="s">
        <v>51</v>
      </c>
      <c r="Q67" s="91" t="s">
        <v>63</v>
      </c>
      <c r="R67" s="65" t="s">
        <v>50</v>
      </c>
    </row>
    <row r="68" spans="1:18" x14ac:dyDescent="0.2">
      <c r="A68" s="94" t="s">
        <v>45</v>
      </c>
      <c r="B68" s="95" t="s">
        <v>11</v>
      </c>
      <c r="C68" s="95" t="s">
        <v>46</v>
      </c>
      <c r="D68" s="95" t="s">
        <v>47</v>
      </c>
      <c r="E68" s="95" t="s">
        <v>62</v>
      </c>
      <c r="F68" s="95"/>
      <c r="G68" s="95"/>
      <c r="H68" s="95" t="s">
        <v>0</v>
      </c>
      <c r="I68" s="95"/>
      <c r="J68" s="95"/>
      <c r="K68" s="95"/>
      <c r="L68" s="87"/>
      <c r="M68" s="88"/>
      <c r="N68" s="88"/>
      <c r="O68" s="89"/>
      <c r="P68" s="90"/>
      <c r="Q68" s="92"/>
      <c r="R68" s="90"/>
    </row>
    <row r="69" spans="1:18" x14ac:dyDescent="0.2">
      <c r="A69" s="74"/>
      <c r="B69" s="27" t="s">
        <v>60</v>
      </c>
      <c r="C69" s="27" t="s">
        <v>121</v>
      </c>
      <c r="D69" s="27" t="s">
        <v>44</v>
      </c>
      <c r="E69" s="27" t="s">
        <v>39</v>
      </c>
      <c r="F69" s="27" t="s">
        <v>40</v>
      </c>
      <c r="G69" s="27" t="s">
        <v>41</v>
      </c>
      <c r="H69" s="27" t="s">
        <v>60</v>
      </c>
      <c r="I69" s="27" t="s">
        <v>121</v>
      </c>
      <c r="J69" s="27" t="s">
        <v>44</v>
      </c>
      <c r="K69" s="15" t="s">
        <v>48</v>
      </c>
      <c r="L69" s="16" t="s">
        <v>38</v>
      </c>
      <c r="M69" s="16" t="s">
        <v>39</v>
      </c>
      <c r="N69" s="16" t="s">
        <v>40</v>
      </c>
      <c r="O69" s="16" t="s">
        <v>41</v>
      </c>
      <c r="P69" s="66"/>
      <c r="Q69" s="93"/>
      <c r="R69" s="66"/>
    </row>
    <row r="70" spans="1:18" x14ac:dyDescent="0.2">
      <c r="A70" s="14">
        <v>1</v>
      </c>
      <c r="B70" s="14">
        <v>1</v>
      </c>
      <c r="C70" s="14">
        <v>2</v>
      </c>
      <c r="D70" s="17">
        <v>1</v>
      </c>
      <c r="E70" s="18">
        <v>3</v>
      </c>
      <c r="F70" s="14">
        <v>3</v>
      </c>
      <c r="G70" s="19">
        <v>3</v>
      </c>
      <c r="H70" s="7">
        <f>IF(B70=1,$I$13, IF(B70=0,$J$13,$K$13))</f>
        <v>0.63492063492063489</v>
      </c>
      <c r="I70" s="7">
        <f>IF(C70=1,$I$14, IF(C70=0,$J$14,$K$14))</f>
        <v>0.32886723507917176</v>
      </c>
      <c r="J70" s="7">
        <f>IF(D70=1,$I$17, IF(D70=0,$J$17,$K$17))</f>
        <v>0.1193644108356466</v>
      </c>
      <c r="K70" s="30">
        <f>H70*I70*J70</f>
        <v>2.492383730690376E-2</v>
      </c>
      <c r="L70" s="25">
        <f>$P$12</f>
        <v>9</v>
      </c>
      <c r="M70" s="25">
        <f>$P$13+E70</f>
        <v>3</v>
      </c>
      <c r="N70" s="25">
        <f>$P$14+F70</f>
        <v>3</v>
      </c>
      <c r="O70" s="25">
        <f>$P$15+G70</f>
        <v>3</v>
      </c>
      <c r="P70" s="14">
        <f>RANK(L70,L70:O70,0)</f>
        <v>1</v>
      </c>
      <c r="Q70" s="14">
        <f>COUNTIF(L70:O70,L70)</f>
        <v>1</v>
      </c>
      <c r="R70" s="9">
        <f>IF(AND(P70=1,Q70=1),1,IF(AND(P70=1,Q70&gt;1),2/Q70,IF(P70=2,1/Q70,0)))</f>
        <v>1</v>
      </c>
    </row>
    <row r="71" spans="1:18" x14ac:dyDescent="0.2">
      <c r="A71" s="14">
        <v>2</v>
      </c>
      <c r="B71" s="14">
        <v>1</v>
      </c>
      <c r="C71" s="14">
        <v>2</v>
      </c>
      <c r="D71" s="17">
        <v>0</v>
      </c>
      <c r="E71" s="18">
        <v>1</v>
      </c>
      <c r="F71" s="14">
        <v>4</v>
      </c>
      <c r="G71" s="19">
        <v>3</v>
      </c>
      <c r="H71" s="7">
        <f t="shared" ref="H71:H96" si="5">IF(B71=1,$I$13, IF(B71=0,$J$13,$K$13))</f>
        <v>0.63492063492063489</v>
      </c>
      <c r="I71" s="7">
        <f t="shared" ref="I71:I96" si="6">IF(C71=1,$I$14, IF(C71=0,$J$14,$K$14))</f>
        <v>0.32886723507917176</v>
      </c>
      <c r="J71" s="7">
        <f t="shared" ref="J71:J96" si="7">IF(D71=1,$I$17, IF(D71=0,$J$17,$K$17))</f>
        <v>0.22207332248492392</v>
      </c>
      <c r="K71" s="30">
        <f t="shared" ref="K71:K96" si="8">H71*I71*J71</f>
        <v>4.6369929873309325E-2</v>
      </c>
      <c r="L71" s="25">
        <f t="shared" ref="L71:L96" si="9">$P$12</f>
        <v>9</v>
      </c>
      <c r="M71" s="25">
        <f t="shared" ref="M71:M96" si="10">$P$13+E71</f>
        <v>1</v>
      </c>
      <c r="N71" s="25">
        <f t="shared" ref="N71:N96" si="11">$P$14+F71</f>
        <v>4</v>
      </c>
      <c r="O71" s="25">
        <f t="shared" ref="O71:O96" si="12">$P$15+G71</f>
        <v>3</v>
      </c>
      <c r="P71" s="14">
        <f t="shared" ref="P71:P96" si="13">RANK(L71,L71:O71,0)</f>
        <v>1</v>
      </c>
      <c r="Q71" s="14">
        <f t="shared" ref="Q71:Q96" si="14">COUNTIF(L71:O71,L71)</f>
        <v>1</v>
      </c>
      <c r="R71" s="9">
        <f t="shared" ref="R71:R96" si="15">IF(AND(P71=1,Q71=1),1,IF(AND(P71=1,Q71&gt;1),2/Q71,IF(P71=2,1/Q71,0)))</f>
        <v>1</v>
      </c>
    </row>
    <row r="72" spans="1:18" x14ac:dyDescent="0.2">
      <c r="A72" s="14">
        <v>3</v>
      </c>
      <c r="B72" s="14">
        <v>1</v>
      </c>
      <c r="C72" s="14">
        <v>2</v>
      </c>
      <c r="D72" s="17">
        <v>2</v>
      </c>
      <c r="E72" s="18">
        <v>0</v>
      </c>
      <c r="F72" s="14">
        <v>6</v>
      </c>
      <c r="G72" s="19">
        <v>3</v>
      </c>
      <c r="H72" s="7">
        <f t="shared" si="5"/>
        <v>0.63492063492063489</v>
      </c>
      <c r="I72" s="7">
        <f t="shared" si="6"/>
        <v>0.32886723507917176</v>
      </c>
      <c r="J72" s="7">
        <f t="shared" si="7"/>
        <v>0.65856226667942952</v>
      </c>
      <c r="K72" s="30">
        <f t="shared" si="8"/>
        <v>0.13751082652084834</v>
      </c>
      <c r="L72" s="25">
        <f t="shared" si="9"/>
        <v>9</v>
      </c>
      <c r="M72" s="25">
        <f t="shared" si="10"/>
        <v>0</v>
      </c>
      <c r="N72" s="25">
        <f t="shared" si="11"/>
        <v>6</v>
      </c>
      <c r="O72" s="25">
        <f t="shared" si="12"/>
        <v>3</v>
      </c>
      <c r="P72" s="14">
        <f t="shared" si="13"/>
        <v>1</v>
      </c>
      <c r="Q72" s="14">
        <f t="shared" si="14"/>
        <v>1</v>
      </c>
      <c r="R72" s="9">
        <f t="shared" si="15"/>
        <v>1</v>
      </c>
    </row>
    <row r="73" spans="1:18" x14ac:dyDescent="0.2">
      <c r="A73" s="14">
        <v>4</v>
      </c>
      <c r="B73" s="14">
        <v>1</v>
      </c>
      <c r="C73" s="14">
        <v>0</v>
      </c>
      <c r="D73" s="17">
        <v>1</v>
      </c>
      <c r="E73" s="18">
        <v>4</v>
      </c>
      <c r="F73" s="14">
        <v>3</v>
      </c>
      <c r="G73" s="19">
        <v>1</v>
      </c>
      <c r="H73" s="7">
        <f t="shared" si="5"/>
        <v>0.63492063492063489</v>
      </c>
      <c r="I73" s="7">
        <f t="shared" si="6"/>
        <v>0.31790499390986598</v>
      </c>
      <c r="J73" s="7">
        <f t="shared" si="7"/>
        <v>0.1193644108356466</v>
      </c>
      <c r="K73" s="30">
        <f t="shared" si="8"/>
        <v>2.4093042730006967E-2</v>
      </c>
      <c r="L73" s="25">
        <f t="shared" si="9"/>
        <v>9</v>
      </c>
      <c r="M73" s="25">
        <f t="shared" si="10"/>
        <v>4</v>
      </c>
      <c r="N73" s="25">
        <f t="shared" si="11"/>
        <v>3</v>
      </c>
      <c r="O73" s="25">
        <f t="shared" si="12"/>
        <v>1</v>
      </c>
      <c r="P73" s="14">
        <f t="shared" si="13"/>
        <v>1</v>
      </c>
      <c r="Q73" s="14">
        <f t="shared" si="14"/>
        <v>1</v>
      </c>
      <c r="R73" s="9">
        <f t="shared" si="15"/>
        <v>1</v>
      </c>
    </row>
    <row r="74" spans="1:18" x14ac:dyDescent="0.2">
      <c r="A74" s="14">
        <v>5</v>
      </c>
      <c r="B74" s="14">
        <v>1</v>
      </c>
      <c r="C74" s="14">
        <v>0</v>
      </c>
      <c r="D74" s="17">
        <v>0</v>
      </c>
      <c r="E74" s="18">
        <v>2</v>
      </c>
      <c r="F74" s="14">
        <v>4</v>
      </c>
      <c r="G74" s="19">
        <v>1</v>
      </c>
      <c r="H74" s="7">
        <f t="shared" si="5"/>
        <v>0.63492063492063489</v>
      </c>
      <c r="I74" s="7">
        <f t="shared" si="6"/>
        <v>0.31790499390986598</v>
      </c>
      <c r="J74" s="7">
        <f t="shared" si="7"/>
        <v>0.22207332248492392</v>
      </c>
      <c r="K74" s="30">
        <f t="shared" si="8"/>
        <v>4.4824265544199014E-2</v>
      </c>
      <c r="L74" s="25">
        <f t="shared" si="9"/>
        <v>9</v>
      </c>
      <c r="M74" s="25">
        <f t="shared" si="10"/>
        <v>2</v>
      </c>
      <c r="N74" s="25">
        <f t="shared" si="11"/>
        <v>4</v>
      </c>
      <c r="O74" s="25">
        <f t="shared" si="12"/>
        <v>1</v>
      </c>
      <c r="P74" s="14">
        <f t="shared" si="13"/>
        <v>1</v>
      </c>
      <c r="Q74" s="14">
        <f t="shared" si="14"/>
        <v>1</v>
      </c>
      <c r="R74" s="9">
        <f t="shared" si="15"/>
        <v>1</v>
      </c>
    </row>
    <row r="75" spans="1:18" x14ac:dyDescent="0.2">
      <c r="A75" s="14">
        <v>6</v>
      </c>
      <c r="B75" s="14">
        <v>1</v>
      </c>
      <c r="C75" s="14">
        <v>0</v>
      </c>
      <c r="D75" s="17">
        <v>2</v>
      </c>
      <c r="E75" s="18">
        <v>1</v>
      </c>
      <c r="F75" s="14">
        <v>6</v>
      </c>
      <c r="G75" s="19">
        <v>1</v>
      </c>
      <c r="H75" s="7">
        <f t="shared" si="5"/>
        <v>0.63492063492063489</v>
      </c>
      <c r="I75" s="7">
        <f t="shared" si="6"/>
        <v>0.31790499390986598</v>
      </c>
      <c r="J75" s="7">
        <f t="shared" si="7"/>
        <v>0.65856226667942952</v>
      </c>
      <c r="K75" s="30">
        <f t="shared" si="8"/>
        <v>0.13292713230348671</v>
      </c>
      <c r="L75" s="25">
        <f t="shared" si="9"/>
        <v>9</v>
      </c>
      <c r="M75" s="25">
        <f t="shared" si="10"/>
        <v>1</v>
      </c>
      <c r="N75" s="25">
        <f t="shared" si="11"/>
        <v>6</v>
      </c>
      <c r="O75" s="25">
        <f t="shared" si="12"/>
        <v>1</v>
      </c>
      <c r="P75" s="14">
        <f t="shared" si="13"/>
        <v>1</v>
      </c>
      <c r="Q75" s="14">
        <f t="shared" si="14"/>
        <v>1</v>
      </c>
      <c r="R75" s="9">
        <f t="shared" si="15"/>
        <v>1</v>
      </c>
    </row>
    <row r="76" spans="1:18" x14ac:dyDescent="0.2">
      <c r="A76" s="14">
        <v>7</v>
      </c>
      <c r="B76" s="14">
        <v>1</v>
      </c>
      <c r="C76" s="14">
        <v>1</v>
      </c>
      <c r="D76" s="17">
        <v>1</v>
      </c>
      <c r="E76" s="18">
        <v>6</v>
      </c>
      <c r="F76" s="14">
        <v>3</v>
      </c>
      <c r="G76" s="19">
        <v>0</v>
      </c>
      <c r="H76" s="7">
        <f t="shared" si="5"/>
        <v>0.63492063492063489</v>
      </c>
      <c r="I76" s="7">
        <f t="shared" si="6"/>
        <v>0.3532277710109622</v>
      </c>
      <c r="J76" s="7">
        <f t="shared" si="7"/>
        <v>0.1193644108356466</v>
      </c>
      <c r="K76" s="30">
        <f t="shared" si="8"/>
        <v>2.6770047477785518E-2</v>
      </c>
      <c r="L76" s="25">
        <f t="shared" si="9"/>
        <v>9</v>
      </c>
      <c r="M76" s="25">
        <f t="shared" si="10"/>
        <v>6</v>
      </c>
      <c r="N76" s="25">
        <f t="shared" si="11"/>
        <v>3</v>
      </c>
      <c r="O76" s="25">
        <f t="shared" si="12"/>
        <v>0</v>
      </c>
      <c r="P76" s="14">
        <f t="shared" si="13"/>
        <v>1</v>
      </c>
      <c r="Q76" s="14">
        <f t="shared" si="14"/>
        <v>1</v>
      </c>
      <c r="R76" s="9">
        <f t="shared" si="15"/>
        <v>1</v>
      </c>
    </row>
    <row r="77" spans="1:18" x14ac:dyDescent="0.2">
      <c r="A77" s="14">
        <v>8</v>
      </c>
      <c r="B77" s="14">
        <v>1</v>
      </c>
      <c r="C77" s="14">
        <v>1</v>
      </c>
      <c r="D77" s="17">
        <v>0</v>
      </c>
      <c r="E77" s="18">
        <v>4</v>
      </c>
      <c r="F77" s="14">
        <v>4</v>
      </c>
      <c r="G77" s="19">
        <v>0</v>
      </c>
      <c r="H77" s="7">
        <f t="shared" si="5"/>
        <v>0.63492063492063489</v>
      </c>
      <c r="I77" s="7">
        <f t="shared" si="6"/>
        <v>0.3532277710109622</v>
      </c>
      <c r="J77" s="7">
        <f t="shared" si="7"/>
        <v>0.22207332248492392</v>
      </c>
      <c r="K77" s="30">
        <f t="shared" si="8"/>
        <v>4.9804739493554455E-2</v>
      </c>
      <c r="L77" s="25">
        <f t="shared" si="9"/>
        <v>9</v>
      </c>
      <c r="M77" s="25">
        <f t="shared" si="10"/>
        <v>4</v>
      </c>
      <c r="N77" s="25">
        <f t="shared" si="11"/>
        <v>4</v>
      </c>
      <c r="O77" s="25">
        <f t="shared" si="12"/>
        <v>0</v>
      </c>
      <c r="P77" s="14">
        <f t="shared" si="13"/>
        <v>1</v>
      </c>
      <c r="Q77" s="14">
        <f t="shared" si="14"/>
        <v>1</v>
      </c>
      <c r="R77" s="9">
        <f t="shared" si="15"/>
        <v>1</v>
      </c>
    </row>
    <row r="78" spans="1:18" x14ac:dyDescent="0.2">
      <c r="A78" s="14">
        <v>9</v>
      </c>
      <c r="B78" s="14">
        <v>1</v>
      </c>
      <c r="C78" s="14">
        <v>1</v>
      </c>
      <c r="D78" s="17">
        <v>2</v>
      </c>
      <c r="E78" s="18">
        <v>3</v>
      </c>
      <c r="F78" s="14">
        <v>6</v>
      </c>
      <c r="G78" s="19">
        <v>0</v>
      </c>
      <c r="H78" s="7">
        <f t="shared" si="5"/>
        <v>0.63492063492063489</v>
      </c>
      <c r="I78" s="7">
        <f t="shared" si="6"/>
        <v>0.3532277710109622</v>
      </c>
      <c r="J78" s="7">
        <f t="shared" si="7"/>
        <v>0.65856226667942952</v>
      </c>
      <c r="K78" s="30">
        <f t="shared" si="8"/>
        <v>0.1476968136705408</v>
      </c>
      <c r="L78" s="25">
        <f t="shared" si="9"/>
        <v>9</v>
      </c>
      <c r="M78" s="25">
        <f t="shared" si="10"/>
        <v>3</v>
      </c>
      <c r="N78" s="25">
        <f t="shared" si="11"/>
        <v>6</v>
      </c>
      <c r="O78" s="25">
        <f t="shared" si="12"/>
        <v>0</v>
      </c>
      <c r="P78" s="14">
        <f t="shared" si="13"/>
        <v>1</v>
      </c>
      <c r="Q78" s="14">
        <f t="shared" si="14"/>
        <v>1</v>
      </c>
      <c r="R78" s="9">
        <f t="shared" si="15"/>
        <v>1</v>
      </c>
    </row>
    <row r="79" spans="1:18" x14ac:dyDescent="0.2">
      <c r="A79" s="14">
        <v>10</v>
      </c>
      <c r="B79" s="14">
        <v>0</v>
      </c>
      <c r="C79" s="14">
        <v>2</v>
      </c>
      <c r="D79" s="17">
        <v>1</v>
      </c>
      <c r="E79" s="18">
        <v>3</v>
      </c>
      <c r="F79" s="14">
        <v>1</v>
      </c>
      <c r="G79" s="19">
        <v>4</v>
      </c>
      <c r="H79" s="7">
        <f t="shared" si="5"/>
        <v>0.23809523809523808</v>
      </c>
      <c r="I79" s="7">
        <f t="shared" si="6"/>
        <v>0.32886723507917176</v>
      </c>
      <c r="J79" s="7">
        <f t="shared" si="7"/>
        <v>0.1193644108356466</v>
      </c>
      <c r="K79" s="30">
        <f t="shared" si="8"/>
        <v>9.3464389900889105E-3</v>
      </c>
      <c r="L79" s="25">
        <f t="shared" si="9"/>
        <v>9</v>
      </c>
      <c r="M79" s="25">
        <f t="shared" si="10"/>
        <v>3</v>
      </c>
      <c r="N79" s="25">
        <f t="shared" si="11"/>
        <v>1</v>
      </c>
      <c r="O79" s="25">
        <f t="shared" si="12"/>
        <v>4</v>
      </c>
      <c r="P79" s="14">
        <f t="shared" si="13"/>
        <v>1</v>
      </c>
      <c r="Q79" s="14">
        <f t="shared" si="14"/>
        <v>1</v>
      </c>
      <c r="R79" s="9">
        <f t="shared" si="15"/>
        <v>1</v>
      </c>
    </row>
    <row r="80" spans="1:18" x14ac:dyDescent="0.2">
      <c r="A80" s="14">
        <v>11</v>
      </c>
      <c r="B80" s="14">
        <v>0</v>
      </c>
      <c r="C80" s="14">
        <v>2</v>
      </c>
      <c r="D80" s="17">
        <v>0</v>
      </c>
      <c r="E80" s="18">
        <v>1</v>
      </c>
      <c r="F80" s="14">
        <v>2</v>
      </c>
      <c r="G80" s="19">
        <v>4</v>
      </c>
      <c r="H80" s="7">
        <f t="shared" si="5"/>
        <v>0.23809523809523808</v>
      </c>
      <c r="I80" s="7">
        <f t="shared" si="6"/>
        <v>0.32886723507917176</v>
      </c>
      <c r="J80" s="7">
        <f t="shared" si="7"/>
        <v>0.22207332248492392</v>
      </c>
      <c r="K80" s="30">
        <f t="shared" si="8"/>
        <v>1.7388723702490998E-2</v>
      </c>
      <c r="L80" s="25">
        <f t="shared" si="9"/>
        <v>9</v>
      </c>
      <c r="M80" s="25">
        <f t="shared" si="10"/>
        <v>1</v>
      </c>
      <c r="N80" s="25">
        <f t="shared" si="11"/>
        <v>2</v>
      </c>
      <c r="O80" s="25">
        <f t="shared" si="12"/>
        <v>4</v>
      </c>
      <c r="P80" s="14">
        <f t="shared" si="13"/>
        <v>1</v>
      </c>
      <c r="Q80" s="14">
        <f t="shared" si="14"/>
        <v>1</v>
      </c>
      <c r="R80" s="9">
        <f t="shared" si="15"/>
        <v>1</v>
      </c>
    </row>
    <row r="81" spans="1:18" x14ac:dyDescent="0.2">
      <c r="A81" s="14">
        <v>12</v>
      </c>
      <c r="B81" s="14">
        <v>0</v>
      </c>
      <c r="C81" s="14">
        <v>2</v>
      </c>
      <c r="D81" s="17">
        <v>2</v>
      </c>
      <c r="E81" s="18">
        <v>0</v>
      </c>
      <c r="F81" s="14">
        <v>4</v>
      </c>
      <c r="G81" s="19">
        <v>4</v>
      </c>
      <c r="H81" s="7">
        <f t="shared" si="5"/>
        <v>0.23809523809523808</v>
      </c>
      <c r="I81" s="7">
        <f t="shared" si="6"/>
        <v>0.32886723507917176</v>
      </c>
      <c r="J81" s="7">
        <f t="shared" si="7"/>
        <v>0.65856226667942952</v>
      </c>
      <c r="K81" s="30">
        <f t="shared" si="8"/>
        <v>5.1566559945318127E-2</v>
      </c>
      <c r="L81" s="25">
        <f t="shared" si="9"/>
        <v>9</v>
      </c>
      <c r="M81" s="25">
        <f t="shared" si="10"/>
        <v>0</v>
      </c>
      <c r="N81" s="25">
        <f t="shared" si="11"/>
        <v>4</v>
      </c>
      <c r="O81" s="25">
        <f t="shared" si="12"/>
        <v>4</v>
      </c>
      <c r="P81" s="14">
        <f t="shared" si="13"/>
        <v>1</v>
      </c>
      <c r="Q81" s="14">
        <f t="shared" si="14"/>
        <v>1</v>
      </c>
      <c r="R81" s="9">
        <f t="shared" si="15"/>
        <v>1</v>
      </c>
    </row>
    <row r="82" spans="1:18" x14ac:dyDescent="0.2">
      <c r="A82" s="14">
        <v>13</v>
      </c>
      <c r="B82" s="14">
        <v>0</v>
      </c>
      <c r="C82" s="14">
        <v>0</v>
      </c>
      <c r="D82" s="17">
        <v>1</v>
      </c>
      <c r="E82" s="18">
        <v>4</v>
      </c>
      <c r="F82" s="14">
        <v>1</v>
      </c>
      <c r="G82" s="19">
        <v>2</v>
      </c>
      <c r="H82" s="7">
        <f t="shared" si="5"/>
        <v>0.23809523809523808</v>
      </c>
      <c r="I82" s="7">
        <f t="shared" si="6"/>
        <v>0.31790499390986598</v>
      </c>
      <c r="J82" s="7">
        <f t="shared" si="7"/>
        <v>0.1193644108356466</v>
      </c>
      <c r="K82" s="30">
        <f t="shared" si="8"/>
        <v>9.0348910237526125E-3</v>
      </c>
      <c r="L82" s="25">
        <f t="shared" si="9"/>
        <v>9</v>
      </c>
      <c r="M82" s="25">
        <f t="shared" si="10"/>
        <v>4</v>
      </c>
      <c r="N82" s="25">
        <f t="shared" si="11"/>
        <v>1</v>
      </c>
      <c r="O82" s="25">
        <f t="shared" si="12"/>
        <v>2</v>
      </c>
      <c r="P82" s="14">
        <f t="shared" si="13"/>
        <v>1</v>
      </c>
      <c r="Q82" s="14">
        <f t="shared" si="14"/>
        <v>1</v>
      </c>
      <c r="R82" s="9">
        <f t="shared" si="15"/>
        <v>1</v>
      </c>
    </row>
    <row r="83" spans="1:18" x14ac:dyDescent="0.2">
      <c r="A83" s="14">
        <v>14</v>
      </c>
      <c r="B83" s="14">
        <v>0</v>
      </c>
      <c r="C83" s="14">
        <v>0</v>
      </c>
      <c r="D83" s="17">
        <v>0</v>
      </c>
      <c r="E83" s="18">
        <v>2</v>
      </c>
      <c r="F83" s="14">
        <v>2</v>
      </c>
      <c r="G83" s="19">
        <v>2</v>
      </c>
      <c r="H83" s="7">
        <f t="shared" si="5"/>
        <v>0.23809523809523808</v>
      </c>
      <c r="I83" s="7">
        <f t="shared" si="6"/>
        <v>0.31790499390986598</v>
      </c>
      <c r="J83" s="7">
        <f t="shared" si="7"/>
        <v>0.22207332248492392</v>
      </c>
      <c r="K83" s="30">
        <f t="shared" si="8"/>
        <v>1.6809099579074629E-2</v>
      </c>
      <c r="L83" s="25">
        <f t="shared" si="9"/>
        <v>9</v>
      </c>
      <c r="M83" s="25">
        <f t="shared" si="10"/>
        <v>2</v>
      </c>
      <c r="N83" s="25">
        <f t="shared" si="11"/>
        <v>2</v>
      </c>
      <c r="O83" s="25">
        <f t="shared" si="12"/>
        <v>2</v>
      </c>
      <c r="P83" s="14">
        <f t="shared" si="13"/>
        <v>1</v>
      </c>
      <c r="Q83" s="14">
        <f t="shared" si="14"/>
        <v>1</v>
      </c>
      <c r="R83" s="9">
        <f t="shared" si="15"/>
        <v>1</v>
      </c>
    </row>
    <row r="84" spans="1:18" x14ac:dyDescent="0.2">
      <c r="A84" s="14">
        <v>15</v>
      </c>
      <c r="B84" s="14">
        <v>0</v>
      </c>
      <c r="C84" s="14">
        <v>0</v>
      </c>
      <c r="D84" s="17">
        <v>2</v>
      </c>
      <c r="E84" s="18">
        <v>1</v>
      </c>
      <c r="F84" s="14">
        <v>4</v>
      </c>
      <c r="G84" s="19">
        <v>2</v>
      </c>
      <c r="H84" s="7">
        <f t="shared" si="5"/>
        <v>0.23809523809523808</v>
      </c>
      <c r="I84" s="7">
        <f t="shared" si="6"/>
        <v>0.31790499390986598</v>
      </c>
      <c r="J84" s="7">
        <f t="shared" si="7"/>
        <v>0.65856226667942952</v>
      </c>
      <c r="K84" s="30">
        <f t="shared" si="8"/>
        <v>4.984767461380752E-2</v>
      </c>
      <c r="L84" s="25">
        <f t="shared" si="9"/>
        <v>9</v>
      </c>
      <c r="M84" s="25">
        <f t="shared" si="10"/>
        <v>1</v>
      </c>
      <c r="N84" s="25">
        <f t="shared" si="11"/>
        <v>4</v>
      </c>
      <c r="O84" s="25">
        <f t="shared" si="12"/>
        <v>2</v>
      </c>
      <c r="P84" s="14">
        <f t="shared" si="13"/>
        <v>1</v>
      </c>
      <c r="Q84" s="14">
        <f t="shared" si="14"/>
        <v>1</v>
      </c>
      <c r="R84" s="9">
        <f t="shared" si="15"/>
        <v>1</v>
      </c>
    </row>
    <row r="85" spans="1:18" x14ac:dyDescent="0.2">
      <c r="A85" s="14">
        <v>16</v>
      </c>
      <c r="B85" s="14">
        <v>0</v>
      </c>
      <c r="C85" s="14">
        <v>1</v>
      </c>
      <c r="D85" s="17">
        <v>1</v>
      </c>
      <c r="E85" s="18">
        <v>6</v>
      </c>
      <c r="F85" s="14">
        <v>1</v>
      </c>
      <c r="G85" s="19">
        <v>1</v>
      </c>
      <c r="H85" s="7">
        <f t="shared" si="5"/>
        <v>0.23809523809523808</v>
      </c>
      <c r="I85" s="7">
        <f t="shared" si="6"/>
        <v>0.3532277710109622</v>
      </c>
      <c r="J85" s="7">
        <f t="shared" si="7"/>
        <v>0.1193644108356466</v>
      </c>
      <c r="K85" s="30">
        <f t="shared" si="8"/>
        <v>1.0038767804169568E-2</v>
      </c>
      <c r="L85" s="25">
        <f t="shared" si="9"/>
        <v>9</v>
      </c>
      <c r="M85" s="25">
        <f t="shared" si="10"/>
        <v>6</v>
      </c>
      <c r="N85" s="25">
        <f t="shared" si="11"/>
        <v>1</v>
      </c>
      <c r="O85" s="25">
        <f t="shared" si="12"/>
        <v>1</v>
      </c>
      <c r="P85" s="14">
        <f t="shared" si="13"/>
        <v>1</v>
      </c>
      <c r="Q85" s="14">
        <f t="shared" si="14"/>
        <v>1</v>
      </c>
      <c r="R85" s="9">
        <f t="shared" si="15"/>
        <v>1</v>
      </c>
    </row>
    <row r="86" spans="1:18" x14ac:dyDescent="0.2">
      <c r="A86" s="14">
        <v>17</v>
      </c>
      <c r="B86" s="14">
        <v>0</v>
      </c>
      <c r="C86" s="14">
        <v>1</v>
      </c>
      <c r="D86" s="17">
        <v>0</v>
      </c>
      <c r="E86" s="18">
        <v>4</v>
      </c>
      <c r="F86" s="14">
        <v>2</v>
      </c>
      <c r="G86" s="19">
        <v>1</v>
      </c>
      <c r="H86" s="7">
        <f t="shared" si="5"/>
        <v>0.23809523809523808</v>
      </c>
      <c r="I86" s="7">
        <f t="shared" si="6"/>
        <v>0.3532277710109622</v>
      </c>
      <c r="J86" s="7">
        <f t="shared" si="7"/>
        <v>0.22207332248492392</v>
      </c>
      <c r="K86" s="30">
        <f t="shared" si="8"/>
        <v>1.867677731008292E-2</v>
      </c>
      <c r="L86" s="25">
        <f t="shared" si="9"/>
        <v>9</v>
      </c>
      <c r="M86" s="25">
        <f t="shared" si="10"/>
        <v>4</v>
      </c>
      <c r="N86" s="25">
        <f t="shared" si="11"/>
        <v>2</v>
      </c>
      <c r="O86" s="25">
        <f t="shared" si="12"/>
        <v>1</v>
      </c>
      <c r="P86" s="14">
        <f t="shared" si="13"/>
        <v>1</v>
      </c>
      <c r="Q86" s="14">
        <f t="shared" si="14"/>
        <v>1</v>
      </c>
      <c r="R86" s="9">
        <f t="shared" si="15"/>
        <v>1</v>
      </c>
    </row>
    <row r="87" spans="1:18" x14ac:dyDescent="0.2">
      <c r="A87" s="14">
        <v>18</v>
      </c>
      <c r="B87" s="14">
        <v>0</v>
      </c>
      <c r="C87" s="14">
        <v>1</v>
      </c>
      <c r="D87" s="17">
        <v>2</v>
      </c>
      <c r="E87" s="18">
        <v>3</v>
      </c>
      <c r="F87" s="14">
        <v>4</v>
      </c>
      <c r="G87" s="19">
        <v>1</v>
      </c>
      <c r="H87" s="7">
        <f t="shared" si="5"/>
        <v>0.23809523809523808</v>
      </c>
      <c r="I87" s="7">
        <f t="shared" si="6"/>
        <v>0.3532277710109622</v>
      </c>
      <c r="J87" s="7">
        <f t="shared" si="7"/>
        <v>0.65856226667942952</v>
      </c>
      <c r="K87" s="30">
        <f t="shared" si="8"/>
        <v>5.5386305126452796E-2</v>
      </c>
      <c r="L87" s="25">
        <f t="shared" si="9"/>
        <v>9</v>
      </c>
      <c r="M87" s="25">
        <f t="shared" si="10"/>
        <v>3</v>
      </c>
      <c r="N87" s="25">
        <f t="shared" si="11"/>
        <v>4</v>
      </c>
      <c r="O87" s="25">
        <f t="shared" si="12"/>
        <v>1</v>
      </c>
      <c r="P87" s="14">
        <f t="shared" si="13"/>
        <v>1</v>
      </c>
      <c r="Q87" s="14">
        <f t="shared" si="14"/>
        <v>1</v>
      </c>
      <c r="R87" s="9">
        <f t="shared" si="15"/>
        <v>1</v>
      </c>
    </row>
    <row r="88" spans="1:18" x14ac:dyDescent="0.2">
      <c r="A88" s="14">
        <v>19</v>
      </c>
      <c r="B88" s="14">
        <v>2</v>
      </c>
      <c r="C88" s="14">
        <v>2</v>
      </c>
      <c r="D88" s="14">
        <v>1</v>
      </c>
      <c r="E88" s="18">
        <v>3</v>
      </c>
      <c r="F88" s="14">
        <v>0</v>
      </c>
      <c r="G88" s="19">
        <v>6</v>
      </c>
      <c r="H88" s="7">
        <f t="shared" si="5"/>
        <v>0.12698412698412698</v>
      </c>
      <c r="I88" s="7">
        <f t="shared" si="6"/>
        <v>0.32886723507917176</v>
      </c>
      <c r="J88" s="7">
        <f t="shared" si="7"/>
        <v>0.1193644108356466</v>
      </c>
      <c r="K88" s="30">
        <f t="shared" si="8"/>
        <v>4.9847674613807515E-3</v>
      </c>
      <c r="L88" s="25">
        <f t="shared" si="9"/>
        <v>9</v>
      </c>
      <c r="M88" s="25">
        <f t="shared" si="10"/>
        <v>3</v>
      </c>
      <c r="N88" s="25">
        <f t="shared" si="11"/>
        <v>0</v>
      </c>
      <c r="O88" s="25">
        <f t="shared" si="12"/>
        <v>6</v>
      </c>
      <c r="P88" s="14">
        <f t="shared" si="13"/>
        <v>1</v>
      </c>
      <c r="Q88" s="14">
        <f t="shared" si="14"/>
        <v>1</v>
      </c>
      <c r="R88" s="9">
        <f t="shared" si="15"/>
        <v>1</v>
      </c>
    </row>
    <row r="89" spans="1:18" x14ac:dyDescent="0.2">
      <c r="A89" s="14">
        <v>20</v>
      </c>
      <c r="B89" s="14">
        <v>2</v>
      </c>
      <c r="C89" s="14">
        <v>2</v>
      </c>
      <c r="D89" s="14">
        <v>0</v>
      </c>
      <c r="E89" s="18">
        <v>1</v>
      </c>
      <c r="F89" s="14">
        <v>1</v>
      </c>
      <c r="G89" s="19">
        <v>6</v>
      </c>
      <c r="H89" s="7">
        <f t="shared" si="5"/>
        <v>0.12698412698412698</v>
      </c>
      <c r="I89" s="7">
        <f t="shared" si="6"/>
        <v>0.32886723507917176</v>
      </c>
      <c r="J89" s="7">
        <f t="shared" si="7"/>
        <v>0.22207332248492392</v>
      </c>
      <c r="K89" s="30">
        <f t="shared" si="8"/>
        <v>9.2739859746618653E-3</v>
      </c>
      <c r="L89" s="25">
        <f t="shared" si="9"/>
        <v>9</v>
      </c>
      <c r="M89" s="25">
        <f t="shared" si="10"/>
        <v>1</v>
      </c>
      <c r="N89" s="25">
        <f t="shared" si="11"/>
        <v>1</v>
      </c>
      <c r="O89" s="25">
        <f t="shared" si="12"/>
        <v>6</v>
      </c>
      <c r="P89" s="14">
        <f t="shared" si="13"/>
        <v>1</v>
      </c>
      <c r="Q89" s="14">
        <f t="shared" si="14"/>
        <v>1</v>
      </c>
      <c r="R89" s="9">
        <f t="shared" si="15"/>
        <v>1</v>
      </c>
    </row>
    <row r="90" spans="1:18" x14ac:dyDescent="0.2">
      <c r="A90" s="14">
        <v>21</v>
      </c>
      <c r="B90" s="14">
        <v>2</v>
      </c>
      <c r="C90" s="14">
        <v>2</v>
      </c>
      <c r="D90" s="14">
        <v>2</v>
      </c>
      <c r="E90" s="18">
        <v>0</v>
      </c>
      <c r="F90" s="14">
        <v>3</v>
      </c>
      <c r="G90" s="19">
        <v>6</v>
      </c>
      <c r="H90" s="7">
        <f t="shared" si="5"/>
        <v>0.12698412698412698</v>
      </c>
      <c r="I90" s="7">
        <f t="shared" si="6"/>
        <v>0.32886723507917176</v>
      </c>
      <c r="J90" s="7">
        <f t="shared" si="7"/>
        <v>0.65856226667942952</v>
      </c>
      <c r="K90" s="30">
        <f t="shared" si="8"/>
        <v>2.7502165304169667E-2</v>
      </c>
      <c r="L90" s="25">
        <f t="shared" si="9"/>
        <v>9</v>
      </c>
      <c r="M90" s="25">
        <f t="shared" si="10"/>
        <v>0</v>
      </c>
      <c r="N90" s="25">
        <f t="shared" si="11"/>
        <v>3</v>
      </c>
      <c r="O90" s="25">
        <f t="shared" si="12"/>
        <v>6</v>
      </c>
      <c r="P90" s="14">
        <f t="shared" si="13"/>
        <v>1</v>
      </c>
      <c r="Q90" s="14">
        <f t="shared" si="14"/>
        <v>1</v>
      </c>
      <c r="R90" s="9">
        <f t="shared" si="15"/>
        <v>1</v>
      </c>
    </row>
    <row r="91" spans="1:18" x14ac:dyDescent="0.2">
      <c r="A91" s="14">
        <v>22</v>
      </c>
      <c r="B91" s="14">
        <v>2</v>
      </c>
      <c r="C91" s="14">
        <v>0</v>
      </c>
      <c r="D91" s="17">
        <v>1</v>
      </c>
      <c r="E91" s="18">
        <v>4</v>
      </c>
      <c r="F91" s="14">
        <v>0</v>
      </c>
      <c r="G91" s="19">
        <v>4</v>
      </c>
      <c r="H91" s="7">
        <f t="shared" si="5"/>
        <v>0.12698412698412698</v>
      </c>
      <c r="I91" s="7">
        <f t="shared" si="6"/>
        <v>0.31790499390986598</v>
      </c>
      <c r="J91" s="7">
        <f t="shared" si="7"/>
        <v>0.1193644108356466</v>
      </c>
      <c r="K91" s="30">
        <f t="shared" si="8"/>
        <v>4.8186085460013928E-3</v>
      </c>
      <c r="L91" s="25">
        <f t="shared" si="9"/>
        <v>9</v>
      </c>
      <c r="M91" s="25">
        <f t="shared" si="10"/>
        <v>4</v>
      </c>
      <c r="N91" s="25">
        <f t="shared" si="11"/>
        <v>0</v>
      </c>
      <c r="O91" s="25">
        <f t="shared" si="12"/>
        <v>4</v>
      </c>
      <c r="P91" s="14">
        <f t="shared" si="13"/>
        <v>1</v>
      </c>
      <c r="Q91" s="14">
        <f t="shared" si="14"/>
        <v>1</v>
      </c>
      <c r="R91" s="9">
        <f t="shared" si="15"/>
        <v>1</v>
      </c>
    </row>
    <row r="92" spans="1:18" x14ac:dyDescent="0.2">
      <c r="A92" s="14">
        <v>23</v>
      </c>
      <c r="B92" s="14">
        <v>2</v>
      </c>
      <c r="C92" s="14">
        <v>0</v>
      </c>
      <c r="D92" s="17">
        <v>0</v>
      </c>
      <c r="E92" s="18">
        <v>2</v>
      </c>
      <c r="F92" s="14">
        <v>1</v>
      </c>
      <c r="G92" s="19">
        <v>4</v>
      </c>
      <c r="H92" s="7">
        <f t="shared" si="5"/>
        <v>0.12698412698412698</v>
      </c>
      <c r="I92" s="7">
        <f t="shared" si="6"/>
        <v>0.31790499390986598</v>
      </c>
      <c r="J92" s="7">
        <f t="shared" si="7"/>
        <v>0.22207332248492392</v>
      </c>
      <c r="K92" s="30">
        <f t="shared" si="8"/>
        <v>8.9648531088398018E-3</v>
      </c>
      <c r="L92" s="25">
        <f t="shared" si="9"/>
        <v>9</v>
      </c>
      <c r="M92" s="25">
        <f t="shared" si="10"/>
        <v>2</v>
      </c>
      <c r="N92" s="25">
        <f t="shared" si="11"/>
        <v>1</v>
      </c>
      <c r="O92" s="25">
        <f t="shared" si="12"/>
        <v>4</v>
      </c>
      <c r="P92" s="14">
        <f t="shared" si="13"/>
        <v>1</v>
      </c>
      <c r="Q92" s="14">
        <f t="shared" si="14"/>
        <v>1</v>
      </c>
      <c r="R92" s="9">
        <f t="shared" si="15"/>
        <v>1</v>
      </c>
    </row>
    <row r="93" spans="1:18" x14ac:dyDescent="0.2">
      <c r="A93" s="14">
        <v>24</v>
      </c>
      <c r="B93" s="14">
        <v>2</v>
      </c>
      <c r="C93" s="14">
        <v>0</v>
      </c>
      <c r="D93" s="17">
        <v>2</v>
      </c>
      <c r="E93" s="18">
        <v>1</v>
      </c>
      <c r="F93" s="14">
        <v>3</v>
      </c>
      <c r="G93" s="19">
        <v>4</v>
      </c>
      <c r="H93" s="7">
        <f t="shared" si="5"/>
        <v>0.12698412698412698</v>
      </c>
      <c r="I93" s="7">
        <f t="shared" si="6"/>
        <v>0.31790499390986598</v>
      </c>
      <c r="J93" s="7">
        <f t="shared" si="7"/>
        <v>0.65856226667942952</v>
      </c>
      <c r="K93" s="30">
        <f t="shared" si="8"/>
        <v>2.6585426460697344E-2</v>
      </c>
      <c r="L93" s="25">
        <f t="shared" si="9"/>
        <v>9</v>
      </c>
      <c r="M93" s="25">
        <f t="shared" si="10"/>
        <v>1</v>
      </c>
      <c r="N93" s="25">
        <f t="shared" si="11"/>
        <v>3</v>
      </c>
      <c r="O93" s="25">
        <f t="shared" si="12"/>
        <v>4</v>
      </c>
      <c r="P93" s="14">
        <f t="shared" si="13"/>
        <v>1</v>
      </c>
      <c r="Q93" s="14">
        <f t="shared" si="14"/>
        <v>1</v>
      </c>
      <c r="R93" s="9">
        <f t="shared" si="15"/>
        <v>1</v>
      </c>
    </row>
    <row r="94" spans="1:18" x14ac:dyDescent="0.2">
      <c r="A94" s="14">
        <v>25</v>
      </c>
      <c r="B94" s="14">
        <v>2</v>
      </c>
      <c r="C94" s="14">
        <v>1</v>
      </c>
      <c r="D94" s="17">
        <v>1</v>
      </c>
      <c r="E94" s="18">
        <v>6</v>
      </c>
      <c r="F94" s="14">
        <v>0</v>
      </c>
      <c r="G94" s="19">
        <v>3</v>
      </c>
      <c r="H94" s="7">
        <f t="shared" si="5"/>
        <v>0.12698412698412698</v>
      </c>
      <c r="I94" s="7">
        <f t="shared" si="6"/>
        <v>0.3532277710109622</v>
      </c>
      <c r="J94" s="7">
        <f t="shared" si="7"/>
        <v>0.1193644108356466</v>
      </c>
      <c r="K94" s="30">
        <f t="shared" si="8"/>
        <v>5.3540094955571039E-3</v>
      </c>
      <c r="L94" s="25">
        <f t="shared" si="9"/>
        <v>9</v>
      </c>
      <c r="M94" s="25">
        <f t="shared" si="10"/>
        <v>6</v>
      </c>
      <c r="N94" s="25">
        <f t="shared" si="11"/>
        <v>0</v>
      </c>
      <c r="O94" s="25">
        <f t="shared" si="12"/>
        <v>3</v>
      </c>
      <c r="P94" s="14">
        <f t="shared" si="13"/>
        <v>1</v>
      </c>
      <c r="Q94" s="14">
        <f t="shared" si="14"/>
        <v>1</v>
      </c>
      <c r="R94" s="9">
        <f t="shared" si="15"/>
        <v>1</v>
      </c>
    </row>
    <row r="95" spans="1:18" x14ac:dyDescent="0.2">
      <c r="A95" s="14">
        <v>26</v>
      </c>
      <c r="B95" s="14">
        <v>2</v>
      </c>
      <c r="C95" s="14">
        <v>1</v>
      </c>
      <c r="D95" s="17">
        <v>0</v>
      </c>
      <c r="E95" s="18">
        <v>4</v>
      </c>
      <c r="F95" s="14">
        <v>1</v>
      </c>
      <c r="G95" s="19">
        <v>3</v>
      </c>
      <c r="H95" s="7">
        <f t="shared" si="5"/>
        <v>0.12698412698412698</v>
      </c>
      <c r="I95" s="7">
        <f t="shared" si="6"/>
        <v>0.3532277710109622</v>
      </c>
      <c r="J95" s="7">
        <f t="shared" si="7"/>
        <v>0.22207332248492392</v>
      </c>
      <c r="K95" s="30">
        <f t="shared" si="8"/>
        <v>9.9609478987108917E-3</v>
      </c>
      <c r="L95" s="25">
        <f t="shared" si="9"/>
        <v>9</v>
      </c>
      <c r="M95" s="25">
        <f t="shared" si="10"/>
        <v>4</v>
      </c>
      <c r="N95" s="25">
        <f t="shared" si="11"/>
        <v>1</v>
      </c>
      <c r="O95" s="25">
        <f t="shared" si="12"/>
        <v>3</v>
      </c>
      <c r="P95" s="14">
        <f t="shared" si="13"/>
        <v>1</v>
      </c>
      <c r="Q95" s="14">
        <f t="shared" si="14"/>
        <v>1</v>
      </c>
      <c r="R95" s="9">
        <f t="shared" si="15"/>
        <v>1</v>
      </c>
    </row>
    <row r="96" spans="1:18" x14ac:dyDescent="0.2">
      <c r="A96" s="14">
        <v>27</v>
      </c>
      <c r="B96" s="14">
        <v>2</v>
      </c>
      <c r="C96" s="14">
        <v>1</v>
      </c>
      <c r="D96" s="17">
        <v>2</v>
      </c>
      <c r="E96" s="18">
        <v>3</v>
      </c>
      <c r="F96" s="14">
        <v>3</v>
      </c>
      <c r="G96" s="19">
        <v>3</v>
      </c>
      <c r="H96" s="7">
        <f t="shared" si="5"/>
        <v>0.12698412698412698</v>
      </c>
      <c r="I96" s="7">
        <f t="shared" si="6"/>
        <v>0.3532277710109622</v>
      </c>
      <c r="J96" s="7">
        <f t="shared" si="7"/>
        <v>0.65856226667942952</v>
      </c>
      <c r="K96" s="30">
        <f t="shared" si="8"/>
        <v>2.9539362734108159E-2</v>
      </c>
      <c r="L96" s="25">
        <f t="shared" si="9"/>
        <v>9</v>
      </c>
      <c r="M96" s="25">
        <f t="shared" si="10"/>
        <v>3</v>
      </c>
      <c r="N96" s="25">
        <f t="shared" si="11"/>
        <v>3</v>
      </c>
      <c r="O96" s="25">
        <f t="shared" si="12"/>
        <v>3</v>
      </c>
      <c r="P96" s="14">
        <f t="shared" si="13"/>
        <v>1</v>
      </c>
      <c r="Q96" s="14">
        <f t="shared" si="14"/>
        <v>1</v>
      </c>
      <c r="R96" s="9">
        <f t="shared" si="15"/>
        <v>1</v>
      </c>
    </row>
  </sheetData>
  <mergeCells count="91">
    <mergeCell ref="M2:Q3"/>
    <mergeCell ref="R2:R11"/>
    <mergeCell ref="A3:E3"/>
    <mergeCell ref="F3:H3"/>
    <mergeCell ref="A5:F5"/>
    <mergeCell ref="G5:I5"/>
    <mergeCell ref="A6:E6"/>
    <mergeCell ref="G6:I6"/>
    <mergeCell ref="G7:I7"/>
    <mergeCell ref="G8:I8"/>
    <mergeCell ref="M8:Q8"/>
    <mergeCell ref="A10:H11"/>
    <mergeCell ref="A12:D12"/>
    <mergeCell ref="F12:H12"/>
    <mergeCell ref="A13:D13"/>
    <mergeCell ref="F13:H13"/>
    <mergeCell ref="A14:D14"/>
    <mergeCell ref="F14:H14"/>
    <mergeCell ref="A15:D15"/>
    <mergeCell ref="F15:H15"/>
    <mergeCell ref="A16:D16"/>
    <mergeCell ref="F16:H16"/>
    <mergeCell ref="A17:D17"/>
    <mergeCell ref="F17:H17"/>
    <mergeCell ref="L21:O21"/>
    <mergeCell ref="S21:S32"/>
    <mergeCell ref="E24:H24"/>
    <mergeCell ref="B26:D26"/>
    <mergeCell ref="E26:F26"/>
    <mergeCell ref="G26:I26"/>
    <mergeCell ref="M26:O26"/>
    <mergeCell ref="B27:D27"/>
    <mergeCell ref="E27:F27"/>
    <mergeCell ref="G27:I27"/>
    <mergeCell ref="M27:O27"/>
    <mergeCell ref="B28:D28"/>
    <mergeCell ref="E28:F28"/>
    <mergeCell ref="G28:I28"/>
    <mergeCell ref="M28:O28"/>
    <mergeCell ref="A30:C30"/>
    <mergeCell ref="H33:R34"/>
    <mergeCell ref="D35:D36"/>
    <mergeCell ref="E35:G35"/>
    <mergeCell ref="H35:H36"/>
    <mergeCell ref="I35:I36"/>
    <mergeCell ref="J35:J36"/>
    <mergeCell ref="K35:N36"/>
    <mergeCell ref="O35:Q36"/>
    <mergeCell ref="R35:S36"/>
    <mergeCell ref="R37:S63"/>
    <mergeCell ref="D38:D40"/>
    <mergeCell ref="I38:I40"/>
    <mergeCell ref="K38:N40"/>
    <mergeCell ref="O38:Q40"/>
    <mergeCell ref="D41:D43"/>
    <mergeCell ref="I41:I43"/>
    <mergeCell ref="K41:N43"/>
    <mergeCell ref="D48:D53"/>
    <mergeCell ref="I48:I53"/>
    <mergeCell ref="K48:N53"/>
    <mergeCell ref="O48:Q53"/>
    <mergeCell ref="K37:N37"/>
    <mergeCell ref="O37:Q37"/>
    <mergeCell ref="O41:Q43"/>
    <mergeCell ref="D44:D47"/>
    <mergeCell ref="I44:I47"/>
    <mergeCell ref="K44:N47"/>
    <mergeCell ref="O44:Q47"/>
    <mergeCell ref="D54:D56"/>
    <mergeCell ref="I54:I56"/>
    <mergeCell ref="K54:N56"/>
    <mergeCell ref="O54:Q56"/>
    <mergeCell ref="D57:D59"/>
    <mergeCell ref="I57:I59"/>
    <mergeCell ref="K57:N59"/>
    <mergeCell ref="O57:Q59"/>
    <mergeCell ref="D60:D62"/>
    <mergeCell ref="I60:I62"/>
    <mergeCell ref="K60:N62"/>
    <mergeCell ref="O60:Q62"/>
    <mergeCell ref="K63:N63"/>
    <mergeCell ref="O63:Q63"/>
    <mergeCell ref="A67:K67"/>
    <mergeCell ref="L67:O68"/>
    <mergeCell ref="P67:P69"/>
    <mergeCell ref="Q67:Q69"/>
    <mergeCell ref="R67:R69"/>
    <mergeCell ref="A68:A69"/>
    <mergeCell ref="B68:D68"/>
    <mergeCell ref="E68:G68"/>
    <mergeCell ref="H68:K68"/>
  </mergeCells>
  <conditionalFormatting sqref="R20">
    <cfRule type="cellIs" dxfId="3" priority="2" operator="greaterThan">
      <formula>0</formula>
    </cfRule>
  </conditionalFormatting>
  <conditionalFormatting sqref="R70:R96">
    <cfRule type="cellIs" dxfId="2" priority="1" operator="greaterThan">
      <formula>0</formula>
    </cfRule>
  </conditionalFormatting>
  <pageMargins left="0.7" right="0.7" top="0.78740157499999996" bottom="0.78740157499999996" header="0.3" footer="0.3"/>
  <pageSetup paperSize="9" scale="50" fitToWidth="0" orientation="portrait" verticalDpi="598" r:id="rId1"/>
  <ignoredErrors>
    <ignoredError sqref="I38:N40 I60:N62 I41 K41:N41 I42 K42:N42 I43 K43:N43 I44 K44:N44 I45 K45:N45 I46 K46:N46 I47 K47:N47 I48 K48:N48 I49 K49:N49 I50 K50:N50 I51 K51:N51 I52 K52:N52 I53 K53:N53 I54 K54:N54 I55 K55:N55 I56 K56:N56 I57 K57:N57 I58 K58:N58 I59 K59:N59"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10"/>
  <sheetViews>
    <sheetView workbookViewId="0">
      <selection activeCell="F21" sqref="F20:F21"/>
    </sheetView>
  </sheetViews>
  <sheetFormatPr baseColWidth="10" defaultRowHeight="15" x14ac:dyDescent="0.2"/>
  <cols>
    <col min="1" max="1" width="15.5" customWidth="1"/>
    <col min="2" max="2" width="19.5" customWidth="1"/>
    <col min="3" max="3" width="14.5" customWidth="1"/>
    <col min="4" max="4" width="41.5" customWidth="1"/>
    <col min="6" max="6" width="21.83203125" customWidth="1"/>
  </cols>
  <sheetData>
    <row r="1" spans="1:6" x14ac:dyDescent="0.2">
      <c r="A1" s="137" t="s">
        <v>89</v>
      </c>
      <c r="B1" s="137" t="s">
        <v>90</v>
      </c>
      <c r="C1" s="138" t="s">
        <v>101</v>
      </c>
      <c r="D1" s="139"/>
      <c r="E1" s="137" t="s">
        <v>123</v>
      </c>
      <c r="F1" s="137"/>
    </row>
    <row r="2" spans="1:6" x14ac:dyDescent="0.2">
      <c r="A2" s="137"/>
      <c r="B2" s="137"/>
      <c r="C2" s="51" t="s">
        <v>76</v>
      </c>
      <c r="D2" s="51" t="s">
        <v>91</v>
      </c>
      <c r="E2" s="50" t="s">
        <v>92</v>
      </c>
      <c r="F2" s="50" t="s">
        <v>93</v>
      </c>
    </row>
    <row r="3" spans="1:6" ht="25" customHeight="1" x14ac:dyDescent="0.25">
      <c r="A3" s="49" t="str">
        <f>Gr.A!F3</f>
        <v>Senegal</v>
      </c>
      <c r="B3" s="48">
        <f>Gr.A!R37</f>
        <v>0.48456433999999993</v>
      </c>
      <c r="C3" s="52">
        <v>9</v>
      </c>
      <c r="D3" s="48">
        <f>MAX(Gr.A!I37:I63)</f>
        <v>0.2341</v>
      </c>
      <c r="E3" s="52"/>
      <c r="F3" s="52"/>
    </row>
    <row r="4" spans="1:6" ht="25" customHeight="1" x14ac:dyDescent="0.25">
      <c r="A4" s="49" t="str">
        <f>Gr.B!F3</f>
        <v>England</v>
      </c>
      <c r="B4" s="48">
        <f>Gr.B!R37</f>
        <v>0.85610574835147912</v>
      </c>
      <c r="C4" s="52">
        <v>7</v>
      </c>
      <c r="D4" s="48">
        <f>MAX(Gr.B!I37:I63)</f>
        <v>0.27350000000000002</v>
      </c>
      <c r="E4" s="52"/>
      <c r="F4" s="52"/>
    </row>
    <row r="5" spans="1:6" ht="25" customHeight="1" x14ac:dyDescent="0.25">
      <c r="A5" s="49" t="str">
        <f>Gr.C!F3</f>
        <v>Argentinien</v>
      </c>
      <c r="B5" s="48">
        <f>Gr.C!R37</f>
        <v>0.85761709999999991</v>
      </c>
      <c r="C5" s="52">
        <v>7</v>
      </c>
      <c r="D5" s="48">
        <f>MAX(Gr.C!I37:I63)</f>
        <v>0.2742</v>
      </c>
      <c r="E5" s="52"/>
      <c r="F5" s="52"/>
    </row>
    <row r="6" spans="1:6" ht="25" customHeight="1" x14ac:dyDescent="0.25">
      <c r="A6" s="49" t="str">
        <f>Gr.D!F3</f>
        <v>Dänemark</v>
      </c>
      <c r="B6" s="48">
        <f>Gr.D!R37</f>
        <v>0.72277992000000002</v>
      </c>
      <c r="C6" s="52">
        <v>6</v>
      </c>
      <c r="D6" s="48">
        <f>MAX(Gr.D!I37:I63)</f>
        <v>0.24259999999999998</v>
      </c>
      <c r="E6" s="52"/>
      <c r="F6" s="52"/>
    </row>
    <row r="7" spans="1:6" ht="25" customHeight="1" x14ac:dyDescent="0.25">
      <c r="A7" s="49" t="str">
        <f>X_Pkte_kommen_weiter!F3</f>
        <v>Deutschland</v>
      </c>
      <c r="B7" s="48">
        <f>X_Pkte_kommen_weiter!R37</f>
        <v>0.84915339000000001</v>
      </c>
      <c r="C7" s="52">
        <v>4</v>
      </c>
      <c r="D7" s="48">
        <f>MAX(X_Pkte_kommen_weiter!I37:I63)</f>
        <v>0.25509999999999999</v>
      </c>
      <c r="E7" s="52"/>
      <c r="F7" s="52"/>
    </row>
    <row r="8" spans="1:6" ht="25" customHeight="1" x14ac:dyDescent="0.25">
      <c r="A8" s="49" t="str">
        <f>Gr.F!F3</f>
        <v>Marokko</v>
      </c>
      <c r="B8" s="48">
        <f>Gr.F!R37</f>
        <v>0.32903597000000001</v>
      </c>
      <c r="C8" s="52">
        <v>9</v>
      </c>
      <c r="D8" s="48">
        <f>MAX(Gr.F!I37:I63)</f>
        <v>0.2114</v>
      </c>
      <c r="E8" s="52"/>
      <c r="F8" s="52"/>
    </row>
    <row r="9" spans="1:6" ht="25" customHeight="1" x14ac:dyDescent="0.25">
      <c r="A9" s="49" t="str">
        <f>Gr.G!F3</f>
        <v>Schweiz</v>
      </c>
      <c r="B9" s="48">
        <f>Gr.G!R37</f>
        <v>0.49130716035607647</v>
      </c>
      <c r="C9" s="52">
        <v>7</v>
      </c>
      <c r="D9" s="48">
        <f>MAX(Gr.G!I37:I63)</f>
        <v>0.23860000000000003</v>
      </c>
      <c r="E9" s="52"/>
      <c r="F9" s="52"/>
    </row>
    <row r="10" spans="1:6" ht="25" customHeight="1" x14ac:dyDescent="0.25">
      <c r="A10" s="49" t="str">
        <f>Gr.H!F3</f>
        <v>Uruguay</v>
      </c>
      <c r="B10" s="48">
        <f>Gr.H!R37</f>
        <v>0.64358044999999997</v>
      </c>
      <c r="C10" s="52">
        <v>7</v>
      </c>
      <c r="D10" s="48">
        <f>MAX(Gr.H!I37:I63)</f>
        <v>0.21960000000000002</v>
      </c>
      <c r="E10" s="52"/>
      <c r="F10" s="52"/>
    </row>
  </sheetData>
  <mergeCells count="4">
    <mergeCell ref="A1:A2"/>
    <mergeCell ref="B1:B2"/>
    <mergeCell ref="E1:F1"/>
    <mergeCell ref="C1:D1"/>
  </mergeCells>
  <conditionalFormatting sqref="E3:E10">
    <cfRule type="expression" dxfId="1" priority="3">
      <formula>ABS($C3-$E3)=0</formula>
    </cfRule>
  </conditionalFormatting>
  <conditionalFormatting sqref="F3:F10">
    <cfRule type="expression" dxfId="0" priority="1">
      <formula>IF($F3="ja",0,-1)+$B3&gt;0.5</formula>
    </cfRule>
  </conditionalFormatting>
  <pageMargins left="0.7" right="0.7" top="0.78740157499999996" bottom="0.78740157499999996" header="0.3" footer="0.3"/>
  <pageSetup paperSize="9" scale="71" orientation="portrait" verticalDpi="598"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73"/>
  <sheetViews>
    <sheetView topLeftCell="A37" zoomScale="110" zoomScaleNormal="110" workbookViewId="0">
      <selection activeCell="U48" sqref="U48"/>
    </sheetView>
  </sheetViews>
  <sheetFormatPr baseColWidth="10" defaultRowHeight="15" x14ac:dyDescent="0.2"/>
  <cols>
    <col min="1" max="1" width="14.5" customWidth="1"/>
    <col min="2" max="2" width="15.83203125" customWidth="1"/>
    <col min="3" max="5" width="6.5" customWidth="1"/>
    <col min="6" max="6" width="7.83203125" customWidth="1"/>
    <col min="7" max="7" width="9.5" customWidth="1"/>
    <col min="8" max="8" width="9.6640625" customWidth="1"/>
    <col min="11" max="13" width="6.5" customWidth="1"/>
    <col min="14" max="16" width="7.5" customWidth="1"/>
    <col min="18" max="18" width="15.5" customWidth="1"/>
    <col min="19" max="19" width="6.83203125" customWidth="1"/>
  </cols>
  <sheetData>
    <row r="1" spans="1:19" x14ac:dyDescent="0.2">
      <c r="A1" t="s">
        <v>0</v>
      </c>
      <c r="B1" s="1" t="s">
        <v>1</v>
      </c>
      <c r="C1" s="72" t="s">
        <v>119</v>
      </c>
      <c r="D1" s="72"/>
      <c r="E1" s="72"/>
    </row>
    <row r="2" spans="1:19" x14ac:dyDescent="0.2">
      <c r="B2" s="1"/>
    </row>
    <row r="3" spans="1:19" ht="27.75" customHeight="1" x14ac:dyDescent="0.2">
      <c r="A3" s="63" t="s">
        <v>12</v>
      </c>
      <c r="B3" s="63"/>
      <c r="C3" s="64" t="s">
        <v>0</v>
      </c>
      <c r="D3" s="64"/>
      <c r="E3" s="64"/>
      <c r="F3" s="64" t="s">
        <v>122</v>
      </c>
      <c r="G3" s="64"/>
      <c r="H3" s="64"/>
      <c r="I3" s="65" t="s">
        <v>8</v>
      </c>
      <c r="J3" s="65" t="s">
        <v>9</v>
      </c>
      <c r="K3" s="59" t="s">
        <v>7</v>
      </c>
      <c r="L3" s="59"/>
      <c r="M3" s="60"/>
      <c r="N3" s="58" t="s">
        <v>6</v>
      </c>
      <c r="O3" s="59"/>
      <c r="P3" s="60"/>
      <c r="R3" s="57" t="s">
        <v>37</v>
      </c>
      <c r="S3" s="57"/>
    </row>
    <row r="4" spans="1:19" x14ac:dyDescent="0.2">
      <c r="A4" s="61" t="s">
        <v>11</v>
      </c>
      <c r="B4" s="62"/>
      <c r="C4" s="10">
        <v>1</v>
      </c>
      <c r="D4" s="10">
        <v>0</v>
      </c>
      <c r="E4" s="10">
        <v>2</v>
      </c>
      <c r="F4" s="10">
        <v>1</v>
      </c>
      <c r="G4" s="10">
        <v>0</v>
      </c>
      <c r="H4" s="10">
        <v>2</v>
      </c>
      <c r="I4" s="66"/>
      <c r="J4" s="66"/>
      <c r="K4" s="10">
        <v>1</v>
      </c>
      <c r="L4" s="10">
        <v>0</v>
      </c>
      <c r="M4" s="10">
        <v>2</v>
      </c>
      <c r="N4" s="10">
        <v>1</v>
      </c>
      <c r="O4" s="10">
        <v>0</v>
      </c>
      <c r="P4" s="10">
        <v>2</v>
      </c>
      <c r="R4" t="s">
        <v>108</v>
      </c>
      <c r="S4" s="13" t="s">
        <v>38</v>
      </c>
    </row>
    <row r="5" spans="1:19" x14ac:dyDescent="0.2">
      <c r="A5" s="2" t="s">
        <v>108</v>
      </c>
      <c r="B5" s="2" t="s">
        <v>24</v>
      </c>
      <c r="C5" s="12">
        <v>5.5</v>
      </c>
      <c r="D5" s="12">
        <v>3.8</v>
      </c>
      <c r="E5" s="12">
        <v>1.65</v>
      </c>
      <c r="F5" s="6">
        <f>1/C5</f>
        <v>0.18181818181818182</v>
      </c>
      <c r="G5" s="6">
        <f>1/D5</f>
        <v>0.26315789473684209</v>
      </c>
      <c r="H5" s="6">
        <f>1/E5</f>
        <v>0.60606060606060608</v>
      </c>
      <c r="I5" s="7">
        <f>1/SUM(F5:H5)</f>
        <v>0.95144157814871011</v>
      </c>
      <c r="J5" s="8">
        <f>1-I5</f>
        <v>4.855842185128989E-2</v>
      </c>
      <c r="K5" s="9">
        <f>C5*SUM(F5:H5)</f>
        <v>5.7807017543859658</v>
      </c>
      <c r="L5" s="9">
        <f>D5*SUM(F5:H5)</f>
        <v>3.9939393939393941</v>
      </c>
      <c r="M5" s="9">
        <f>E5*SUM(F5:H5)</f>
        <v>1.7342105263157896</v>
      </c>
      <c r="N5" s="6">
        <f>1/K5</f>
        <v>0.17298937784522</v>
      </c>
      <c r="O5" s="6">
        <f>1/L5</f>
        <v>0.2503793626707132</v>
      </c>
      <c r="P5" s="6">
        <f>1/M5</f>
        <v>0.57663125948406668</v>
      </c>
      <c r="R5" t="s">
        <v>24</v>
      </c>
      <c r="S5" s="13" t="s">
        <v>39</v>
      </c>
    </row>
    <row r="6" spans="1:19" x14ac:dyDescent="0.2">
      <c r="A6" s="2" t="s">
        <v>109</v>
      </c>
      <c r="B6" s="2" t="s">
        <v>31</v>
      </c>
      <c r="C6" s="12">
        <v>3.4</v>
      </c>
      <c r="D6" s="12">
        <v>3.3</v>
      </c>
      <c r="E6" s="12">
        <v>2.2000000000000002</v>
      </c>
      <c r="F6" s="6">
        <f t="shared" ref="F6:F10" si="0">1/C6</f>
        <v>0.29411764705882354</v>
      </c>
      <c r="G6" s="6">
        <f t="shared" ref="G6:G10" si="1">1/D6</f>
        <v>0.30303030303030304</v>
      </c>
      <c r="H6" s="6">
        <f t="shared" ref="H6:H10" si="2">1/E6</f>
        <v>0.45454545454545453</v>
      </c>
      <c r="I6" s="7">
        <f t="shared" ref="I6:I10" si="3">1/SUM(F6:H6)</f>
        <v>0.95084745762711864</v>
      </c>
      <c r="J6" s="8">
        <f t="shared" ref="J6:J10" si="4">1-I6</f>
        <v>4.9152542372881358E-2</v>
      </c>
      <c r="K6" s="9">
        <f t="shared" ref="K6:K10" si="5">C6*SUM(F6:H6)</f>
        <v>3.5757575757575757</v>
      </c>
      <c r="L6" s="9">
        <f t="shared" ref="L6:L10" si="6">D6*SUM(F6:H6)</f>
        <v>3.4705882352941178</v>
      </c>
      <c r="M6" s="9">
        <f t="shared" ref="M6:M10" si="7">E6*SUM(F6:H6)</f>
        <v>2.3137254901960786</v>
      </c>
      <c r="N6" s="6">
        <f t="shared" ref="N6:N10" si="8">1/K6</f>
        <v>0.27966101694915257</v>
      </c>
      <c r="O6" s="6">
        <f t="shared" ref="O6:O10" si="9">1/L6</f>
        <v>0.28813559322033899</v>
      </c>
      <c r="P6" s="6">
        <f t="shared" ref="P6:P10" si="10">1/M6</f>
        <v>0.43220338983050843</v>
      </c>
      <c r="R6" t="s">
        <v>109</v>
      </c>
      <c r="S6" s="13" t="s">
        <v>40</v>
      </c>
    </row>
    <row r="7" spans="1:19" x14ac:dyDescent="0.2">
      <c r="A7" s="2" t="s">
        <v>109</v>
      </c>
      <c r="B7" s="2" t="s">
        <v>108</v>
      </c>
      <c r="C7" s="12">
        <v>4</v>
      </c>
      <c r="D7" s="12">
        <v>3.3</v>
      </c>
      <c r="E7" s="12">
        <v>2</v>
      </c>
      <c r="F7" s="6">
        <f t="shared" si="0"/>
        <v>0.25</v>
      </c>
      <c r="G7" s="6">
        <f t="shared" si="1"/>
        <v>0.30303030303030304</v>
      </c>
      <c r="H7" s="6">
        <f t="shared" si="2"/>
        <v>0.5</v>
      </c>
      <c r="I7" s="7">
        <f t="shared" si="3"/>
        <v>0.94964028776978426</v>
      </c>
      <c r="J7" s="8">
        <f t="shared" si="4"/>
        <v>5.0359712230215736E-2</v>
      </c>
      <c r="K7" s="9">
        <f t="shared" si="5"/>
        <v>4.2121212121212119</v>
      </c>
      <c r="L7" s="9">
        <f t="shared" si="6"/>
        <v>3.4749999999999996</v>
      </c>
      <c r="M7" s="9">
        <f t="shared" si="7"/>
        <v>2.106060606060606</v>
      </c>
      <c r="N7" s="6">
        <f t="shared" si="8"/>
        <v>0.23741007194244607</v>
      </c>
      <c r="O7" s="6">
        <f t="shared" si="9"/>
        <v>0.28776978417266191</v>
      </c>
      <c r="P7" s="6">
        <f t="shared" si="10"/>
        <v>0.47482014388489213</v>
      </c>
      <c r="R7" t="s">
        <v>31</v>
      </c>
      <c r="S7" s="13" t="s">
        <v>41</v>
      </c>
    </row>
    <row r="8" spans="1:19" x14ac:dyDescent="0.2">
      <c r="A8" s="2" t="s">
        <v>24</v>
      </c>
      <c r="B8" s="2" t="s">
        <v>31</v>
      </c>
      <c r="C8" s="12">
        <v>1.62</v>
      </c>
      <c r="D8" s="12">
        <v>4.0999999999999996</v>
      </c>
      <c r="E8" s="12">
        <v>5.2</v>
      </c>
      <c r="F8" s="6">
        <f t="shared" si="0"/>
        <v>0.61728395061728392</v>
      </c>
      <c r="G8" s="6">
        <f t="shared" si="1"/>
        <v>0.24390243902439027</v>
      </c>
      <c r="H8" s="6">
        <f t="shared" si="2"/>
        <v>0.19230769230769229</v>
      </c>
      <c r="I8" s="7">
        <f t="shared" si="3"/>
        <v>0.94922222832957726</v>
      </c>
      <c r="J8" s="8">
        <f t="shared" si="4"/>
        <v>5.0777771670422744E-2</v>
      </c>
      <c r="K8" s="9">
        <f t="shared" si="5"/>
        <v>1.7066604127579739</v>
      </c>
      <c r="L8" s="9">
        <f t="shared" si="6"/>
        <v>4.3193257359924022</v>
      </c>
      <c r="M8" s="9">
        <f t="shared" si="7"/>
        <v>5.4781692261367061</v>
      </c>
      <c r="N8" s="6">
        <f t="shared" si="8"/>
        <v>0.58593964711702295</v>
      </c>
      <c r="O8" s="6">
        <f t="shared" si="9"/>
        <v>0.23151761666575058</v>
      </c>
      <c r="P8" s="6">
        <f t="shared" si="10"/>
        <v>0.18254273621722639</v>
      </c>
    </row>
    <row r="9" spans="1:19" x14ac:dyDescent="0.2">
      <c r="A9" s="2" t="s">
        <v>31</v>
      </c>
      <c r="B9" s="2" t="s">
        <v>108</v>
      </c>
      <c r="C9" s="12">
        <v>3</v>
      </c>
      <c r="D9" s="12">
        <v>3.2</v>
      </c>
      <c r="E9" s="12">
        <v>2.5</v>
      </c>
      <c r="F9" s="6">
        <f t="shared" si="0"/>
        <v>0.33333333333333331</v>
      </c>
      <c r="G9" s="6">
        <f t="shared" si="1"/>
        <v>0.3125</v>
      </c>
      <c r="H9" s="6">
        <f t="shared" si="2"/>
        <v>0.4</v>
      </c>
      <c r="I9" s="7">
        <f t="shared" si="3"/>
        <v>0.9561752988047808</v>
      </c>
      <c r="J9" s="8">
        <f t="shared" si="4"/>
        <v>4.3824701195219196E-2</v>
      </c>
      <c r="K9" s="9">
        <f t="shared" si="5"/>
        <v>3.1375000000000002</v>
      </c>
      <c r="L9" s="9">
        <f t="shared" si="6"/>
        <v>3.3466666666666671</v>
      </c>
      <c r="M9" s="9">
        <f t="shared" si="7"/>
        <v>2.6145833333333335</v>
      </c>
      <c r="N9" s="6">
        <f t="shared" si="8"/>
        <v>0.31872509960159362</v>
      </c>
      <c r="O9" s="6">
        <f t="shared" si="9"/>
        <v>0.29880478087649398</v>
      </c>
      <c r="P9" s="6">
        <f t="shared" si="10"/>
        <v>0.38247011952191234</v>
      </c>
    </row>
    <row r="10" spans="1:19" x14ac:dyDescent="0.2">
      <c r="A10" s="2" t="s">
        <v>24</v>
      </c>
      <c r="B10" s="2" t="s">
        <v>109</v>
      </c>
      <c r="C10" s="12">
        <v>1.3</v>
      </c>
      <c r="D10" s="12">
        <v>5.5</v>
      </c>
      <c r="E10" s="12">
        <v>10</v>
      </c>
      <c r="F10" s="6">
        <f t="shared" si="0"/>
        <v>0.76923076923076916</v>
      </c>
      <c r="G10" s="6">
        <f t="shared" si="1"/>
        <v>0.18181818181818182</v>
      </c>
      <c r="H10" s="6">
        <f t="shared" si="2"/>
        <v>0.1</v>
      </c>
      <c r="I10" s="7">
        <f t="shared" si="3"/>
        <v>0.95143047238855616</v>
      </c>
      <c r="J10" s="8">
        <f t="shared" si="4"/>
        <v>4.8569527611443841E-2</v>
      </c>
      <c r="K10" s="9">
        <f t="shared" si="5"/>
        <v>1.3663636363636364</v>
      </c>
      <c r="L10" s="9">
        <f t="shared" si="6"/>
        <v>5.7807692307692315</v>
      </c>
      <c r="M10" s="9">
        <f t="shared" si="7"/>
        <v>10.510489510489512</v>
      </c>
      <c r="N10" s="6">
        <f t="shared" si="8"/>
        <v>0.73186959414504316</v>
      </c>
      <c r="O10" s="6">
        <f t="shared" si="9"/>
        <v>0.17298735861610109</v>
      </c>
      <c r="P10" s="6">
        <f t="shared" si="10"/>
        <v>9.514304723885561E-2</v>
      </c>
    </row>
    <row r="12" spans="1:19" ht="27.75" customHeight="1" x14ac:dyDescent="0.2">
      <c r="A12" s="63" t="s">
        <v>13</v>
      </c>
      <c r="B12" s="63"/>
      <c r="C12" s="64" t="s">
        <v>0</v>
      </c>
      <c r="D12" s="64"/>
      <c r="E12" s="64"/>
      <c r="F12" s="64" t="s">
        <v>122</v>
      </c>
      <c r="G12" s="64"/>
      <c r="H12" s="64"/>
      <c r="I12" s="65" t="s">
        <v>8</v>
      </c>
      <c r="J12" s="65" t="s">
        <v>9</v>
      </c>
      <c r="K12" s="59" t="s">
        <v>7</v>
      </c>
      <c r="L12" s="59"/>
      <c r="M12" s="60"/>
      <c r="N12" s="58" t="s">
        <v>6</v>
      </c>
      <c r="O12" s="59"/>
      <c r="P12" s="60"/>
      <c r="R12" s="57" t="s">
        <v>37</v>
      </c>
      <c r="S12" s="57"/>
    </row>
    <row r="13" spans="1:19" x14ac:dyDescent="0.2">
      <c r="A13" s="61" t="s">
        <v>11</v>
      </c>
      <c r="B13" s="62"/>
      <c r="C13" s="10">
        <v>1</v>
      </c>
      <c r="D13" s="10">
        <v>0</v>
      </c>
      <c r="E13" s="10">
        <v>2</v>
      </c>
      <c r="F13" s="10">
        <v>1</v>
      </c>
      <c r="G13" s="10">
        <v>0</v>
      </c>
      <c r="H13" s="10">
        <v>2</v>
      </c>
      <c r="I13" s="66"/>
      <c r="J13" s="66"/>
      <c r="K13" s="10">
        <v>1</v>
      </c>
      <c r="L13" s="10">
        <v>0</v>
      </c>
      <c r="M13" s="10">
        <v>2</v>
      </c>
      <c r="N13" s="10">
        <v>1</v>
      </c>
      <c r="O13" s="10">
        <v>0</v>
      </c>
      <c r="P13" s="10">
        <v>2</v>
      </c>
      <c r="R13" t="s">
        <v>29</v>
      </c>
      <c r="S13" s="13" t="s">
        <v>38</v>
      </c>
    </row>
    <row r="14" spans="1:19" x14ac:dyDescent="0.2">
      <c r="A14" s="2" t="s">
        <v>29</v>
      </c>
      <c r="B14" s="2" t="s">
        <v>34</v>
      </c>
      <c r="C14" s="9">
        <v>1.3</v>
      </c>
      <c r="D14" s="9">
        <v>5</v>
      </c>
      <c r="E14" s="9">
        <v>12</v>
      </c>
      <c r="F14" s="6">
        <f>1/C14</f>
        <v>0.76923076923076916</v>
      </c>
      <c r="G14" s="6">
        <f>1/D14</f>
        <v>0.2</v>
      </c>
      <c r="H14" s="6">
        <f>1/E14</f>
        <v>8.3333333333333329E-2</v>
      </c>
      <c r="I14" s="7">
        <f>1/SUM(F14:H14)</f>
        <v>0.95006090133982968</v>
      </c>
      <c r="J14" s="8">
        <f>1-I14</f>
        <v>4.9939098660170322E-2</v>
      </c>
      <c r="K14" s="9">
        <f>C14*SUM(F14:H14)</f>
        <v>1.3683333333333332</v>
      </c>
      <c r="L14" s="9">
        <f>D14*SUM(F14:H14)</f>
        <v>5.2628205128205119</v>
      </c>
      <c r="M14" s="9">
        <f>E14*SUM(F14:H14)</f>
        <v>12.630769230769229</v>
      </c>
      <c r="N14" s="6">
        <f>1/K14</f>
        <v>0.73081607795371506</v>
      </c>
      <c r="O14" s="6">
        <f>1/L14</f>
        <v>0.19001218026796593</v>
      </c>
      <c r="P14" s="6">
        <f>1/M14</f>
        <v>7.9171741778319135E-2</v>
      </c>
      <c r="R14" t="s">
        <v>34</v>
      </c>
      <c r="S14" s="13" t="s">
        <v>39</v>
      </c>
    </row>
    <row r="15" spans="1:19" x14ac:dyDescent="0.2">
      <c r="A15" s="2" t="s">
        <v>5</v>
      </c>
      <c r="B15" s="2" t="s">
        <v>110</v>
      </c>
      <c r="C15" s="9">
        <v>2.5499999999999998</v>
      </c>
      <c r="D15" s="9">
        <v>3.2</v>
      </c>
      <c r="E15" s="9">
        <v>2.9</v>
      </c>
      <c r="F15" s="6">
        <f t="shared" ref="F15:F19" si="11">1/C15</f>
        <v>0.39215686274509809</v>
      </c>
      <c r="G15" s="6">
        <f t="shared" ref="G15:G19" si="12">1/D15</f>
        <v>0.3125</v>
      </c>
      <c r="H15" s="6">
        <f t="shared" ref="H15:H19" si="13">1/E15</f>
        <v>0.34482758620689657</v>
      </c>
      <c r="I15" s="7">
        <f t="shared" ref="I15:I19" si="14">1/SUM(F15:H15)</f>
        <v>0.95284880209381906</v>
      </c>
      <c r="J15" s="8">
        <f t="shared" ref="J15:J19" si="15">1-I15</f>
        <v>4.7151197906180942E-2</v>
      </c>
      <c r="K15" s="9">
        <f t="shared" ref="K15:K19" si="16">C15*SUM(F15:H15)</f>
        <v>2.6761853448275863</v>
      </c>
      <c r="L15" s="9">
        <f t="shared" ref="L15:L19" si="17">D15*SUM(F15:H15)</f>
        <v>3.3583502366463835</v>
      </c>
      <c r="M15" s="9">
        <f t="shared" ref="M15:M19" si="18">E15*SUM(F15:H15)</f>
        <v>3.0435049019607847</v>
      </c>
      <c r="N15" s="6">
        <f t="shared" ref="N15:N19" si="19">1/K15</f>
        <v>0.37366619689953695</v>
      </c>
      <c r="O15" s="6">
        <f t="shared" ref="O15:O19" si="20">1/L15</f>
        <v>0.29776525065431841</v>
      </c>
      <c r="P15" s="6">
        <f t="shared" ref="P15:P19" si="21">1/M15</f>
        <v>0.32856855244614452</v>
      </c>
      <c r="R15" t="s">
        <v>5</v>
      </c>
      <c r="S15" s="13" t="s">
        <v>40</v>
      </c>
    </row>
    <row r="16" spans="1:19" x14ac:dyDescent="0.2">
      <c r="A16" s="2" t="s">
        <v>110</v>
      </c>
      <c r="B16" s="2" t="s">
        <v>34</v>
      </c>
      <c r="C16" s="11">
        <v>2.1</v>
      </c>
      <c r="D16" s="11">
        <v>3.3</v>
      </c>
      <c r="E16" s="11">
        <v>3.7</v>
      </c>
      <c r="F16" s="6">
        <f t="shared" si="11"/>
        <v>0.47619047619047616</v>
      </c>
      <c r="G16" s="6">
        <f t="shared" si="12"/>
        <v>0.30303030303030304</v>
      </c>
      <c r="H16" s="6">
        <f t="shared" si="13"/>
        <v>0.27027027027027023</v>
      </c>
      <c r="I16" s="7">
        <f t="shared" si="14"/>
        <v>0.95284280936454857</v>
      </c>
      <c r="J16" s="8">
        <f t="shared" si="15"/>
        <v>4.7157190635451429E-2</v>
      </c>
      <c r="K16" s="9">
        <f t="shared" si="16"/>
        <v>2.2039312039312038</v>
      </c>
      <c r="L16" s="9">
        <f t="shared" si="17"/>
        <v>3.4633204633204628</v>
      </c>
      <c r="M16" s="9">
        <f t="shared" si="18"/>
        <v>3.883116883116883</v>
      </c>
      <c r="N16" s="6">
        <f t="shared" si="19"/>
        <v>0.45373467112597549</v>
      </c>
      <c r="O16" s="6">
        <f t="shared" si="20"/>
        <v>0.28874024526198444</v>
      </c>
      <c r="P16" s="6">
        <f t="shared" si="21"/>
        <v>0.25752508361204013</v>
      </c>
      <c r="R16" t="s">
        <v>110</v>
      </c>
      <c r="S16" s="13" t="s">
        <v>41</v>
      </c>
    </row>
    <row r="17" spans="1:19" x14ac:dyDescent="0.2">
      <c r="A17" s="2" t="s">
        <v>29</v>
      </c>
      <c r="B17" s="2" t="s">
        <v>5</v>
      </c>
      <c r="C17" s="9">
        <v>1.65</v>
      </c>
      <c r="D17" s="9">
        <v>3.8</v>
      </c>
      <c r="E17" s="9">
        <v>5.4</v>
      </c>
      <c r="F17" s="6">
        <f t="shared" si="11"/>
        <v>0.60606060606060608</v>
      </c>
      <c r="G17" s="6">
        <f t="shared" si="12"/>
        <v>0.26315789473684209</v>
      </c>
      <c r="H17" s="6">
        <f t="shared" si="13"/>
        <v>0.18518518518518517</v>
      </c>
      <c r="I17" s="7">
        <f t="shared" si="14"/>
        <v>0.94840336134453784</v>
      </c>
      <c r="J17" s="8">
        <f t="shared" si="15"/>
        <v>5.1596638655462157E-2</v>
      </c>
      <c r="K17" s="9">
        <f t="shared" si="16"/>
        <v>1.739766081871345</v>
      </c>
      <c r="L17" s="9">
        <f t="shared" si="17"/>
        <v>4.0067340067340069</v>
      </c>
      <c r="M17" s="9">
        <f t="shared" si="18"/>
        <v>5.6937799043062203</v>
      </c>
      <c r="N17" s="6">
        <f t="shared" si="19"/>
        <v>0.57478991596638662</v>
      </c>
      <c r="O17" s="6">
        <f t="shared" si="20"/>
        <v>0.24957983193277311</v>
      </c>
      <c r="P17" s="6">
        <f t="shared" si="21"/>
        <v>0.17563025210084032</v>
      </c>
    </row>
    <row r="18" spans="1:19" x14ac:dyDescent="0.2">
      <c r="A18" s="2" t="s">
        <v>34</v>
      </c>
      <c r="B18" s="2" t="s">
        <v>5</v>
      </c>
      <c r="C18" s="9">
        <v>3.7</v>
      </c>
      <c r="D18" s="9">
        <v>3.3</v>
      </c>
      <c r="E18" s="9">
        <v>2.1</v>
      </c>
      <c r="F18" s="6">
        <f t="shared" si="11"/>
        <v>0.27027027027027023</v>
      </c>
      <c r="G18" s="6">
        <f t="shared" si="12"/>
        <v>0.30303030303030304</v>
      </c>
      <c r="H18" s="6">
        <f t="shared" si="13"/>
        <v>0.47619047619047616</v>
      </c>
      <c r="I18" s="7">
        <f t="shared" si="14"/>
        <v>0.95284280936454857</v>
      </c>
      <c r="J18" s="8">
        <f t="shared" si="15"/>
        <v>4.7157190635451429E-2</v>
      </c>
      <c r="K18" s="9">
        <f t="shared" si="16"/>
        <v>3.883116883116883</v>
      </c>
      <c r="L18" s="9">
        <f t="shared" si="17"/>
        <v>3.4633204633204628</v>
      </c>
      <c r="M18" s="9">
        <f t="shared" si="18"/>
        <v>2.2039312039312038</v>
      </c>
      <c r="N18" s="6">
        <f t="shared" si="19"/>
        <v>0.25752508361204013</v>
      </c>
      <c r="O18" s="6">
        <f t="shared" si="20"/>
        <v>0.28874024526198444</v>
      </c>
      <c r="P18" s="6">
        <f t="shared" si="21"/>
        <v>0.45373467112597549</v>
      </c>
    </row>
    <row r="19" spans="1:19" x14ac:dyDescent="0.2">
      <c r="A19" s="2" t="s">
        <v>110</v>
      </c>
      <c r="B19" s="2" t="s">
        <v>29</v>
      </c>
      <c r="C19" s="9">
        <v>5.7</v>
      </c>
      <c r="D19" s="9">
        <v>4</v>
      </c>
      <c r="E19" s="9">
        <v>1.6</v>
      </c>
      <c r="F19" s="6">
        <f t="shared" si="11"/>
        <v>0.17543859649122806</v>
      </c>
      <c r="G19" s="6">
        <f t="shared" si="12"/>
        <v>0.25</v>
      </c>
      <c r="H19" s="6">
        <f t="shared" si="13"/>
        <v>0.625</v>
      </c>
      <c r="I19" s="7">
        <f t="shared" si="14"/>
        <v>0.95198329853862207</v>
      </c>
      <c r="J19" s="8">
        <f t="shared" si="15"/>
        <v>4.8016701461377931E-2</v>
      </c>
      <c r="K19" s="9">
        <f t="shared" si="16"/>
        <v>5.9875000000000007</v>
      </c>
      <c r="L19" s="9">
        <f t="shared" si="17"/>
        <v>4.2017543859649127</v>
      </c>
      <c r="M19" s="9">
        <f t="shared" si="18"/>
        <v>1.6807017543859653</v>
      </c>
      <c r="N19" s="6">
        <f t="shared" si="19"/>
        <v>0.16701461377870561</v>
      </c>
      <c r="O19" s="6">
        <f t="shared" si="20"/>
        <v>0.23799582463465552</v>
      </c>
      <c r="P19" s="6">
        <f t="shared" si="21"/>
        <v>0.59498956158663874</v>
      </c>
    </row>
    <row r="21" spans="1:19" ht="27.75" customHeight="1" x14ac:dyDescent="0.2">
      <c r="A21" s="63" t="s">
        <v>14</v>
      </c>
      <c r="B21" s="63"/>
      <c r="C21" s="64" t="s">
        <v>0</v>
      </c>
      <c r="D21" s="64"/>
      <c r="E21" s="64"/>
      <c r="F21" s="64" t="s">
        <v>122</v>
      </c>
      <c r="G21" s="64"/>
      <c r="H21" s="64"/>
      <c r="I21" s="65" t="s">
        <v>8</v>
      </c>
      <c r="J21" s="65" t="s">
        <v>9</v>
      </c>
      <c r="K21" s="59" t="s">
        <v>7</v>
      </c>
      <c r="L21" s="59"/>
      <c r="M21" s="60"/>
      <c r="N21" s="58" t="s">
        <v>6</v>
      </c>
      <c r="O21" s="59"/>
      <c r="P21" s="60"/>
      <c r="R21" s="57" t="s">
        <v>37</v>
      </c>
      <c r="S21" s="57"/>
    </row>
    <row r="22" spans="1:19" x14ac:dyDescent="0.2">
      <c r="A22" s="61" t="s">
        <v>11</v>
      </c>
      <c r="B22" s="62"/>
      <c r="C22" s="10">
        <v>1</v>
      </c>
      <c r="D22" s="10">
        <v>0</v>
      </c>
      <c r="E22" s="10">
        <v>2</v>
      </c>
      <c r="F22" s="10">
        <v>1</v>
      </c>
      <c r="G22" s="10">
        <v>0</v>
      </c>
      <c r="H22" s="10">
        <v>2</v>
      </c>
      <c r="I22" s="66"/>
      <c r="J22" s="66"/>
      <c r="K22" s="10">
        <v>1</v>
      </c>
      <c r="L22" s="10">
        <v>0</v>
      </c>
      <c r="M22" s="10">
        <v>2</v>
      </c>
      <c r="N22" s="10">
        <v>1</v>
      </c>
      <c r="O22" s="10">
        <v>0</v>
      </c>
      <c r="P22" s="10">
        <v>2</v>
      </c>
      <c r="R22" t="s">
        <v>33</v>
      </c>
      <c r="S22" s="13" t="s">
        <v>38</v>
      </c>
    </row>
    <row r="23" spans="1:19" x14ac:dyDescent="0.2">
      <c r="A23" s="2" t="s">
        <v>33</v>
      </c>
      <c r="B23" s="2" t="s">
        <v>111</v>
      </c>
      <c r="C23" s="9">
        <v>1.18</v>
      </c>
      <c r="D23" s="9">
        <v>7</v>
      </c>
      <c r="E23" s="9">
        <v>17</v>
      </c>
      <c r="F23" s="6">
        <f>1/C23</f>
        <v>0.84745762711864414</v>
      </c>
      <c r="G23" s="6">
        <f>1/D23</f>
        <v>0.14285714285714285</v>
      </c>
      <c r="H23" s="6">
        <f>1/E23</f>
        <v>5.8823529411764705E-2</v>
      </c>
      <c r="I23" s="7">
        <f>1/SUM(F23:H23)</f>
        <v>0.95316318218843321</v>
      </c>
      <c r="J23" s="8">
        <f>1-I23</f>
        <v>4.6836817811566789E-2</v>
      </c>
      <c r="K23" s="9">
        <f>C23*SUM(F23:H23)</f>
        <v>1.2379831932773111</v>
      </c>
      <c r="L23" s="9">
        <f>D23*SUM(F23:H23)</f>
        <v>7.3439680957128619</v>
      </c>
      <c r="M23" s="9">
        <f>E23*SUM(F23:H23)</f>
        <v>17.835351089588379</v>
      </c>
      <c r="N23" s="6">
        <f>1/K23</f>
        <v>0.80776540863426538</v>
      </c>
      <c r="O23" s="6">
        <f>1/L23</f>
        <v>0.13616616888406188</v>
      </c>
      <c r="P23" s="6">
        <f>1/M23</f>
        <v>5.6068422481672549E-2</v>
      </c>
      <c r="R23" t="s">
        <v>111</v>
      </c>
      <c r="S23" s="13" t="s">
        <v>39</v>
      </c>
    </row>
    <row r="24" spans="1:19" x14ac:dyDescent="0.2">
      <c r="A24" s="2" t="s">
        <v>21</v>
      </c>
      <c r="B24" s="2" t="s">
        <v>112</v>
      </c>
      <c r="C24" s="9">
        <v>2.8</v>
      </c>
      <c r="D24" s="9">
        <v>3.1</v>
      </c>
      <c r="E24" s="9">
        <v>2.7</v>
      </c>
      <c r="F24" s="6">
        <f t="shared" ref="F24:F28" si="22">1/C24</f>
        <v>0.35714285714285715</v>
      </c>
      <c r="G24" s="6">
        <f t="shared" ref="G24:G28" si="23">1/D24</f>
        <v>0.32258064516129031</v>
      </c>
      <c r="H24" s="6">
        <f t="shared" ref="H24:H28" si="24">1/E24</f>
        <v>0.37037037037037035</v>
      </c>
      <c r="I24" s="7">
        <f t="shared" ref="I24:I28" si="25">1/SUM(F24:H24)</f>
        <v>0.95229581470946767</v>
      </c>
      <c r="J24" s="8">
        <f t="shared" ref="J24:J28" si="26">1-I24</f>
        <v>4.770418529053233E-2</v>
      </c>
      <c r="K24" s="9">
        <f t="shared" ref="K24:K28" si="27">C24*SUM(F24:H24)</f>
        <v>2.9402628434886502</v>
      </c>
      <c r="L24" s="9">
        <f t="shared" ref="L24:L28" si="28">D24*SUM(F24:H24)</f>
        <v>3.2552910052910056</v>
      </c>
      <c r="M24" s="9">
        <f t="shared" ref="M24:M28" si="29">E24*SUM(F24:H24)</f>
        <v>2.8352534562211984</v>
      </c>
      <c r="N24" s="6">
        <f t="shared" ref="N24:N28" si="30">1/K24</f>
        <v>0.34010564811052413</v>
      </c>
      <c r="O24" s="6">
        <f t="shared" ref="O24:O28" si="31">1/L24</f>
        <v>0.30719219829337663</v>
      </c>
      <c r="P24" s="6">
        <f t="shared" ref="P24:P28" si="32">1/M24</f>
        <v>0.35270215359609913</v>
      </c>
      <c r="R24" t="s">
        <v>21</v>
      </c>
      <c r="S24" s="13" t="s">
        <v>40</v>
      </c>
    </row>
    <row r="25" spans="1:19" x14ac:dyDescent="0.2">
      <c r="A25" s="2" t="s">
        <v>112</v>
      </c>
      <c r="B25" s="2" t="s">
        <v>111</v>
      </c>
      <c r="C25" s="9">
        <v>1.65</v>
      </c>
      <c r="D25" s="9">
        <v>3.9</v>
      </c>
      <c r="E25" s="9">
        <v>5.2</v>
      </c>
      <c r="F25" s="6">
        <f t="shared" si="22"/>
        <v>0.60606060606060608</v>
      </c>
      <c r="G25" s="6">
        <f t="shared" si="23"/>
        <v>0.25641025641025644</v>
      </c>
      <c r="H25" s="6">
        <f t="shared" si="24"/>
        <v>0.19230769230769229</v>
      </c>
      <c r="I25" s="7">
        <f t="shared" si="25"/>
        <v>0.9480662983425413</v>
      </c>
      <c r="J25" s="8">
        <f t="shared" si="26"/>
        <v>5.1933701657458697E-2</v>
      </c>
      <c r="K25" s="9">
        <f t="shared" si="27"/>
        <v>1.7403846153846154</v>
      </c>
      <c r="L25" s="9">
        <f t="shared" si="28"/>
        <v>4.1136363636363642</v>
      </c>
      <c r="M25" s="9">
        <f t="shared" si="29"/>
        <v>5.4848484848484853</v>
      </c>
      <c r="N25" s="6">
        <f t="shared" si="30"/>
        <v>0.574585635359116</v>
      </c>
      <c r="O25" s="6">
        <f t="shared" si="31"/>
        <v>0.24309392265193366</v>
      </c>
      <c r="P25" s="6">
        <f t="shared" si="32"/>
        <v>0.18232044198895025</v>
      </c>
      <c r="R25" t="s">
        <v>112</v>
      </c>
      <c r="S25" s="13" t="s">
        <v>41</v>
      </c>
    </row>
    <row r="26" spans="1:19" x14ac:dyDescent="0.2">
      <c r="A26" s="2" t="s">
        <v>33</v>
      </c>
      <c r="B26" s="2" t="s">
        <v>21</v>
      </c>
      <c r="C26" s="9">
        <v>1.7</v>
      </c>
      <c r="D26" s="9">
        <v>3.7</v>
      </c>
      <c r="E26" s="9">
        <v>5.2</v>
      </c>
      <c r="F26" s="6">
        <f t="shared" si="22"/>
        <v>0.58823529411764708</v>
      </c>
      <c r="G26" s="6">
        <f t="shared" si="23"/>
        <v>0.27027027027027023</v>
      </c>
      <c r="H26" s="6">
        <f t="shared" si="24"/>
        <v>0.19230769230769229</v>
      </c>
      <c r="I26" s="7">
        <f t="shared" si="25"/>
        <v>0.95164387547279605</v>
      </c>
      <c r="J26" s="8">
        <f t="shared" si="26"/>
        <v>4.8356124527203947E-2</v>
      </c>
      <c r="K26" s="9">
        <f t="shared" si="27"/>
        <v>1.7863825363825363</v>
      </c>
      <c r="L26" s="9">
        <f t="shared" si="28"/>
        <v>3.8880090497737561</v>
      </c>
      <c r="M26" s="9">
        <f t="shared" si="29"/>
        <v>5.4642289348171706</v>
      </c>
      <c r="N26" s="6">
        <f t="shared" si="30"/>
        <v>0.55979051498399768</v>
      </c>
      <c r="O26" s="6">
        <f t="shared" si="31"/>
        <v>0.25720104742507999</v>
      </c>
      <c r="P26" s="6">
        <f t="shared" si="32"/>
        <v>0.18300843759092231</v>
      </c>
    </row>
    <row r="27" spans="1:19" x14ac:dyDescent="0.2">
      <c r="A27" s="2" t="s">
        <v>112</v>
      </c>
      <c r="B27" s="2" t="s">
        <v>33</v>
      </c>
      <c r="C27" s="9">
        <v>5.2</v>
      </c>
      <c r="D27" s="9">
        <v>3.8</v>
      </c>
      <c r="E27" s="9">
        <v>1.67</v>
      </c>
      <c r="F27" s="6">
        <f t="shared" si="22"/>
        <v>0.19230769230769229</v>
      </c>
      <c r="G27" s="6">
        <f t="shared" si="23"/>
        <v>0.26315789473684209</v>
      </c>
      <c r="H27" s="6">
        <f t="shared" si="24"/>
        <v>0.5988023952095809</v>
      </c>
      <c r="I27" s="7">
        <f t="shared" si="25"/>
        <v>0.94852543834435188</v>
      </c>
      <c r="J27" s="8">
        <f t="shared" si="26"/>
        <v>5.1474561655648121E-2</v>
      </c>
      <c r="K27" s="9">
        <f t="shared" si="27"/>
        <v>5.4821935077213997</v>
      </c>
      <c r="L27" s="9">
        <f t="shared" si="28"/>
        <v>4.0062183325656378</v>
      </c>
      <c r="M27" s="9">
        <f t="shared" si="29"/>
        <v>1.7606275303643724</v>
      </c>
      <c r="N27" s="6">
        <f t="shared" si="30"/>
        <v>0.18240873814314457</v>
      </c>
      <c r="O27" s="6">
        <f t="shared" si="31"/>
        <v>0.24961195745903997</v>
      </c>
      <c r="P27" s="6">
        <f t="shared" si="32"/>
        <v>0.56797930439781552</v>
      </c>
    </row>
    <row r="28" spans="1:19" x14ac:dyDescent="0.2">
      <c r="A28" s="2" t="s">
        <v>111</v>
      </c>
      <c r="B28" s="2" t="s">
        <v>21</v>
      </c>
      <c r="C28" s="9">
        <v>6</v>
      </c>
      <c r="D28" s="9">
        <v>4.2</v>
      </c>
      <c r="E28" s="9">
        <v>1.55</v>
      </c>
      <c r="F28" s="6">
        <f t="shared" si="22"/>
        <v>0.16666666666666666</v>
      </c>
      <c r="G28" s="6">
        <f t="shared" si="23"/>
        <v>0.23809523809523808</v>
      </c>
      <c r="H28" s="6">
        <f t="shared" si="24"/>
        <v>0.64516129032258063</v>
      </c>
      <c r="I28" s="7">
        <f t="shared" si="25"/>
        <v>0.95245062179956108</v>
      </c>
      <c r="J28" s="8">
        <f t="shared" si="26"/>
        <v>4.7549378200438919E-2</v>
      </c>
      <c r="K28" s="9">
        <f t="shared" si="27"/>
        <v>6.2995391705069128</v>
      </c>
      <c r="L28" s="9">
        <f t="shared" si="28"/>
        <v>4.4096774193548391</v>
      </c>
      <c r="M28" s="9">
        <f t="shared" si="29"/>
        <v>1.6273809523809524</v>
      </c>
      <c r="N28" s="6">
        <f t="shared" si="30"/>
        <v>0.15874177029992684</v>
      </c>
      <c r="O28" s="6">
        <f t="shared" si="31"/>
        <v>0.22677395757132404</v>
      </c>
      <c r="P28" s="6">
        <f t="shared" si="32"/>
        <v>0.61448427212874912</v>
      </c>
    </row>
    <row r="30" spans="1:19" ht="27.75" customHeight="1" x14ac:dyDescent="0.2">
      <c r="A30" s="63" t="s">
        <v>15</v>
      </c>
      <c r="B30" s="63"/>
      <c r="C30" s="64" t="s">
        <v>0</v>
      </c>
      <c r="D30" s="64"/>
      <c r="E30" s="64"/>
      <c r="F30" s="64" t="s">
        <v>122</v>
      </c>
      <c r="G30" s="64"/>
      <c r="H30" s="64"/>
      <c r="I30" s="65" t="s">
        <v>8</v>
      </c>
      <c r="J30" s="65" t="s">
        <v>9</v>
      </c>
      <c r="K30" s="59" t="s">
        <v>7</v>
      </c>
      <c r="L30" s="59"/>
      <c r="M30" s="60"/>
      <c r="N30" s="58" t="s">
        <v>6</v>
      </c>
      <c r="O30" s="59"/>
      <c r="P30" s="60"/>
      <c r="R30" s="57" t="s">
        <v>37</v>
      </c>
      <c r="S30" s="57"/>
    </row>
    <row r="31" spans="1:19" x14ac:dyDescent="0.2">
      <c r="A31" s="61" t="s">
        <v>11</v>
      </c>
      <c r="B31" s="62"/>
      <c r="C31" s="10">
        <v>1</v>
      </c>
      <c r="D31" s="10">
        <v>0</v>
      </c>
      <c r="E31" s="10">
        <v>2</v>
      </c>
      <c r="F31" s="10">
        <v>1</v>
      </c>
      <c r="G31" s="10">
        <v>0</v>
      </c>
      <c r="H31" s="10">
        <v>2</v>
      </c>
      <c r="I31" s="66"/>
      <c r="J31" s="66"/>
      <c r="K31" s="10">
        <v>1</v>
      </c>
      <c r="L31" s="10">
        <v>0</v>
      </c>
      <c r="M31" s="10">
        <v>2</v>
      </c>
      <c r="N31" s="10">
        <v>1</v>
      </c>
      <c r="O31" s="10">
        <v>0</v>
      </c>
      <c r="P31" s="10">
        <v>2</v>
      </c>
      <c r="R31" t="s">
        <v>113</v>
      </c>
      <c r="S31" s="13" t="s">
        <v>38</v>
      </c>
    </row>
    <row r="32" spans="1:19" x14ac:dyDescent="0.2">
      <c r="A32" s="2" t="s">
        <v>113</v>
      </c>
      <c r="B32" s="2" t="s">
        <v>114</v>
      </c>
      <c r="C32" s="9">
        <v>1.45</v>
      </c>
      <c r="D32" s="9">
        <v>4.2</v>
      </c>
      <c r="E32" s="9">
        <v>8</v>
      </c>
      <c r="F32" s="6">
        <f>1/C32</f>
        <v>0.68965517241379315</v>
      </c>
      <c r="G32" s="6">
        <f>1/D32</f>
        <v>0.23809523809523808</v>
      </c>
      <c r="H32" s="6">
        <f>1/E32</f>
        <v>0.125</v>
      </c>
      <c r="I32" s="7">
        <f>1/SUM(F32:H32)</f>
        <v>0.94989276662117361</v>
      </c>
      <c r="J32" s="8">
        <f>1-I32</f>
        <v>5.0107233378826388E-2</v>
      </c>
      <c r="K32" s="9">
        <f>C32*SUM(F32:H32)</f>
        <v>1.5264880952380953</v>
      </c>
      <c r="L32" s="9">
        <f>D32*SUM(F32:H32)</f>
        <v>4.4215517241379318</v>
      </c>
      <c r="M32" s="9">
        <f>E32*SUM(F32:H32)</f>
        <v>8.4220032840722503</v>
      </c>
      <c r="N32" s="6">
        <f>1/K32</f>
        <v>0.65509845973874048</v>
      </c>
      <c r="O32" s="6">
        <f>1/L32</f>
        <v>0.22616494443361274</v>
      </c>
      <c r="P32" s="6">
        <f>1/M32</f>
        <v>0.1187365958276467</v>
      </c>
      <c r="R32" t="s">
        <v>114</v>
      </c>
      <c r="S32" s="13" t="s">
        <v>39</v>
      </c>
    </row>
    <row r="33" spans="1:19" x14ac:dyDescent="0.2">
      <c r="A33" s="2" t="s">
        <v>32</v>
      </c>
      <c r="B33" s="2" t="s">
        <v>25</v>
      </c>
      <c r="C33" s="9">
        <v>1.2</v>
      </c>
      <c r="D33" s="9">
        <v>7</v>
      </c>
      <c r="E33" s="9">
        <v>13</v>
      </c>
      <c r="F33" s="6">
        <f t="shared" ref="F33:F37" si="33">1/C33</f>
        <v>0.83333333333333337</v>
      </c>
      <c r="G33" s="6">
        <f t="shared" ref="G33:G37" si="34">1/D33</f>
        <v>0.14285714285714285</v>
      </c>
      <c r="H33" s="6">
        <f t="shared" ref="H33:H37" si="35">1/E33</f>
        <v>7.6923076923076927E-2</v>
      </c>
      <c r="I33" s="7">
        <f t="shared" ref="I33:I37" si="36">1/SUM(F33:H33)</f>
        <v>0.94956521739130428</v>
      </c>
      <c r="J33" s="8">
        <f t="shared" ref="J33:J37" si="37">1-I33</f>
        <v>5.0434782608695716E-2</v>
      </c>
      <c r="K33" s="9">
        <f t="shared" ref="K33:K37" si="38">C33*SUM(F33:H33)</f>
        <v>1.2637362637362637</v>
      </c>
      <c r="L33" s="9">
        <f t="shared" ref="L33:L37" si="39">D33*SUM(F33:H33)</f>
        <v>7.3717948717948723</v>
      </c>
      <c r="M33" s="9">
        <f t="shared" ref="M33:M37" si="40">E33*SUM(F33:H33)</f>
        <v>13.690476190476192</v>
      </c>
      <c r="N33" s="6">
        <f t="shared" ref="N33:N37" si="41">1/K33</f>
        <v>0.79130434782608694</v>
      </c>
      <c r="O33" s="6">
        <f t="shared" ref="O33:O37" si="42">1/L33</f>
        <v>0.13565217391304346</v>
      </c>
      <c r="P33" s="6">
        <f t="shared" ref="P33:P37" si="43">1/M33</f>
        <v>7.3043478260869557E-2</v>
      </c>
      <c r="R33" t="s">
        <v>32</v>
      </c>
      <c r="S33" s="13" t="s">
        <v>40</v>
      </c>
    </row>
    <row r="34" spans="1:19" x14ac:dyDescent="0.2">
      <c r="A34" s="2" t="s">
        <v>114</v>
      </c>
      <c r="B34" s="2" t="s">
        <v>25</v>
      </c>
      <c r="C34" s="9">
        <v>2.8</v>
      </c>
      <c r="D34" s="9">
        <v>3.1</v>
      </c>
      <c r="E34" s="9">
        <v>2.7</v>
      </c>
      <c r="F34" s="6">
        <f t="shared" si="33"/>
        <v>0.35714285714285715</v>
      </c>
      <c r="G34" s="6">
        <f t="shared" si="34"/>
        <v>0.32258064516129031</v>
      </c>
      <c r="H34" s="6">
        <f t="shared" si="35"/>
        <v>0.37037037037037035</v>
      </c>
      <c r="I34" s="7">
        <f t="shared" si="36"/>
        <v>0.95229581470946767</v>
      </c>
      <c r="J34" s="8">
        <f t="shared" si="37"/>
        <v>4.770418529053233E-2</v>
      </c>
      <c r="K34" s="9">
        <f t="shared" si="38"/>
        <v>2.9402628434886502</v>
      </c>
      <c r="L34" s="9">
        <f t="shared" si="39"/>
        <v>3.2552910052910056</v>
      </c>
      <c r="M34" s="9">
        <f t="shared" si="40"/>
        <v>2.8352534562211984</v>
      </c>
      <c r="N34" s="6">
        <f t="shared" si="41"/>
        <v>0.34010564811052413</v>
      </c>
      <c r="O34" s="6">
        <f t="shared" si="42"/>
        <v>0.30719219829337663</v>
      </c>
      <c r="P34" s="6">
        <f t="shared" si="43"/>
        <v>0.35270215359609913</v>
      </c>
      <c r="R34" t="s">
        <v>25</v>
      </c>
      <c r="S34" s="13" t="s">
        <v>41</v>
      </c>
    </row>
    <row r="35" spans="1:19" x14ac:dyDescent="0.2">
      <c r="A35" s="2" t="s">
        <v>32</v>
      </c>
      <c r="B35" s="2" t="s">
        <v>113</v>
      </c>
      <c r="C35" s="9">
        <v>1.82</v>
      </c>
      <c r="D35" s="9">
        <v>3.7</v>
      </c>
      <c r="E35" s="9">
        <v>4.3</v>
      </c>
      <c r="F35" s="6">
        <f t="shared" si="33"/>
        <v>0.54945054945054939</v>
      </c>
      <c r="G35" s="6">
        <f t="shared" si="34"/>
        <v>0.27027027027027023</v>
      </c>
      <c r="H35" s="6">
        <f t="shared" si="35"/>
        <v>0.23255813953488372</v>
      </c>
      <c r="I35" s="7">
        <f t="shared" si="36"/>
        <v>0.95031834591401387</v>
      </c>
      <c r="J35" s="8">
        <f t="shared" si="37"/>
        <v>4.9681654085986127E-2</v>
      </c>
      <c r="K35" s="9">
        <f t="shared" si="38"/>
        <v>1.9151477058453801</v>
      </c>
      <c r="L35" s="9">
        <f t="shared" si="39"/>
        <v>3.8934321492461028</v>
      </c>
      <c r="M35" s="9">
        <f t="shared" si="40"/>
        <v>4.5247995247995245</v>
      </c>
      <c r="N35" s="6">
        <f t="shared" si="41"/>
        <v>0.52215293731539225</v>
      </c>
      <c r="O35" s="6">
        <f t="shared" si="42"/>
        <v>0.25684279619297667</v>
      </c>
      <c r="P35" s="6">
        <f t="shared" si="43"/>
        <v>0.22100426649163113</v>
      </c>
    </row>
    <row r="36" spans="1:19" x14ac:dyDescent="0.2">
      <c r="A36" s="2" t="s">
        <v>25</v>
      </c>
      <c r="B36" s="2" t="s">
        <v>113</v>
      </c>
      <c r="C36" s="9">
        <v>6</v>
      </c>
      <c r="D36" s="9">
        <v>3.9</v>
      </c>
      <c r="E36" s="9">
        <v>1.6</v>
      </c>
      <c r="F36" s="6">
        <f t="shared" si="33"/>
        <v>0.16666666666666666</v>
      </c>
      <c r="G36" s="6">
        <f t="shared" si="34"/>
        <v>0.25641025641025644</v>
      </c>
      <c r="H36" s="6">
        <f t="shared" si="35"/>
        <v>0.625</v>
      </c>
      <c r="I36" s="7">
        <f t="shared" si="36"/>
        <v>0.95412844036697242</v>
      </c>
      <c r="J36" s="8">
        <f t="shared" si="37"/>
        <v>4.5871559633027581E-2</v>
      </c>
      <c r="K36" s="9">
        <f t="shared" si="38"/>
        <v>6.2884615384615383</v>
      </c>
      <c r="L36" s="9">
        <f t="shared" si="39"/>
        <v>4.0875000000000004</v>
      </c>
      <c r="M36" s="9">
        <f t="shared" si="40"/>
        <v>1.6769230769230772</v>
      </c>
      <c r="N36" s="6">
        <f t="shared" si="41"/>
        <v>0.15902140672782875</v>
      </c>
      <c r="O36" s="6">
        <f t="shared" si="42"/>
        <v>0.24464831804281342</v>
      </c>
      <c r="P36" s="6">
        <f t="shared" si="43"/>
        <v>0.59633027522935766</v>
      </c>
    </row>
    <row r="37" spans="1:19" x14ac:dyDescent="0.2">
      <c r="A37" s="2" t="s">
        <v>114</v>
      </c>
      <c r="B37" s="2" t="s">
        <v>32</v>
      </c>
      <c r="C37" s="9">
        <v>12</v>
      </c>
      <c r="D37" s="9">
        <v>6</v>
      </c>
      <c r="E37" s="9">
        <v>1.25</v>
      </c>
      <c r="F37" s="6">
        <f t="shared" si="33"/>
        <v>8.3333333333333329E-2</v>
      </c>
      <c r="G37" s="6">
        <f t="shared" si="34"/>
        <v>0.16666666666666666</v>
      </c>
      <c r="H37" s="6">
        <f t="shared" si="35"/>
        <v>0.8</v>
      </c>
      <c r="I37" s="7">
        <f t="shared" si="36"/>
        <v>0.95238095238095233</v>
      </c>
      <c r="J37" s="8">
        <f t="shared" si="37"/>
        <v>4.7619047619047672E-2</v>
      </c>
      <c r="K37" s="9">
        <f t="shared" si="38"/>
        <v>12.600000000000001</v>
      </c>
      <c r="L37" s="9">
        <f t="shared" si="39"/>
        <v>6.3000000000000007</v>
      </c>
      <c r="M37" s="9">
        <f t="shared" si="40"/>
        <v>1.3125</v>
      </c>
      <c r="N37" s="6">
        <f t="shared" si="41"/>
        <v>7.9365079365079361E-2</v>
      </c>
      <c r="O37" s="6">
        <f t="shared" si="42"/>
        <v>0.15873015873015872</v>
      </c>
      <c r="P37" s="6">
        <f t="shared" si="43"/>
        <v>0.76190476190476186</v>
      </c>
    </row>
    <row r="39" spans="1:19" ht="27.75" customHeight="1" x14ac:dyDescent="0.2">
      <c r="A39" s="63" t="s">
        <v>16</v>
      </c>
      <c r="B39" s="63"/>
      <c r="C39" s="64" t="s">
        <v>0</v>
      </c>
      <c r="D39" s="64"/>
      <c r="E39" s="64"/>
      <c r="F39" s="64" t="s">
        <v>122</v>
      </c>
      <c r="G39" s="64"/>
      <c r="H39" s="64"/>
      <c r="I39" s="65" t="s">
        <v>8</v>
      </c>
      <c r="J39" s="65" t="s">
        <v>9</v>
      </c>
      <c r="K39" s="59" t="s">
        <v>7</v>
      </c>
      <c r="L39" s="59"/>
      <c r="M39" s="60"/>
      <c r="N39" s="58" t="s">
        <v>6</v>
      </c>
      <c r="O39" s="59"/>
      <c r="P39" s="60"/>
      <c r="R39" s="57" t="s">
        <v>37</v>
      </c>
      <c r="S39" s="57"/>
    </row>
    <row r="40" spans="1:19" x14ac:dyDescent="0.2">
      <c r="A40" s="61" t="s">
        <v>11</v>
      </c>
      <c r="B40" s="62"/>
      <c r="C40" s="10">
        <v>1</v>
      </c>
      <c r="D40" s="10">
        <v>0</v>
      </c>
      <c r="E40" s="10">
        <v>2</v>
      </c>
      <c r="F40" s="10">
        <v>1</v>
      </c>
      <c r="G40" s="10">
        <v>0</v>
      </c>
      <c r="H40" s="10">
        <v>2</v>
      </c>
      <c r="I40" s="66"/>
      <c r="J40" s="66"/>
      <c r="K40" s="10">
        <v>1</v>
      </c>
      <c r="L40" s="10">
        <v>0</v>
      </c>
      <c r="M40" s="10">
        <v>2</v>
      </c>
      <c r="N40" s="10">
        <v>1</v>
      </c>
      <c r="O40" s="10">
        <v>0</v>
      </c>
      <c r="P40" s="10">
        <v>2</v>
      </c>
      <c r="R40" t="s">
        <v>2</v>
      </c>
      <c r="S40" s="13" t="s">
        <v>38</v>
      </c>
    </row>
    <row r="41" spans="1:19" x14ac:dyDescent="0.2">
      <c r="A41" s="2" t="s">
        <v>2</v>
      </c>
      <c r="B41" s="2" t="s">
        <v>26</v>
      </c>
      <c r="C41" s="9">
        <v>1.33</v>
      </c>
      <c r="D41" s="9">
        <v>5.3</v>
      </c>
      <c r="E41" s="9">
        <v>9</v>
      </c>
      <c r="F41" s="6">
        <f>1/C41</f>
        <v>0.75187969924812026</v>
      </c>
      <c r="G41" s="6">
        <f>1/D41</f>
        <v>0.18867924528301888</v>
      </c>
      <c r="H41" s="6">
        <f>1/E41</f>
        <v>0.1111111111111111</v>
      </c>
      <c r="I41" s="7">
        <f>1/SUM(F41:H41)</f>
        <v>0.95086856817398346</v>
      </c>
      <c r="J41" s="8">
        <f>1-I41</f>
        <v>4.9131431826016536E-2</v>
      </c>
      <c r="K41" s="9">
        <f>C41*SUM(F41:H41)</f>
        <v>1.3987211740041929</v>
      </c>
      <c r="L41" s="9">
        <f>D41*SUM(F41:H41)</f>
        <v>5.5738512949039265</v>
      </c>
      <c r="M41" s="9">
        <f>E41*SUM(F41:H41)</f>
        <v>9.4650305007802515</v>
      </c>
      <c r="N41" s="6">
        <f>1/K41</f>
        <v>0.71493877306314535</v>
      </c>
      <c r="O41" s="6">
        <f>1/L41</f>
        <v>0.17940916380641198</v>
      </c>
      <c r="P41" s="6">
        <f>1/M41</f>
        <v>0.10565206313044262</v>
      </c>
      <c r="R41" t="s">
        <v>26</v>
      </c>
      <c r="S41" s="13" t="s">
        <v>39</v>
      </c>
    </row>
    <row r="42" spans="1:19" ht="18.75" customHeight="1" x14ac:dyDescent="0.2">
      <c r="A42" s="2" t="s">
        <v>23</v>
      </c>
      <c r="B42" s="2" t="s">
        <v>28</v>
      </c>
      <c r="C42" s="9">
        <v>1.27</v>
      </c>
      <c r="D42" s="9">
        <v>5.5</v>
      </c>
      <c r="E42" s="9">
        <v>12</v>
      </c>
      <c r="F42" s="6">
        <f t="shared" ref="F42:F46" si="44">1/C42</f>
        <v>0.78740157480314954</v>
      </c>
      <c r="G42" s="6">
        <f t="shared" ref="G42:G46" si="45">1/D42</f>
        <v>0.18181818181818182</v>
      </c>
      <c r="H42" s="6">
        <f t="shared" ref="H42:H46" si="46">1/E42</f>
        <v>8.3333333333333329E-2</v>
      </c>
      <c r="I42" s="7">
        <f t="shared" ref="I42:I46" si="47">1/SUM(F42:H42)</f>
        <v>0.95007084159818656</v>
      </c>
      <c r="J42" s="8">
        <f t="shared" ref="J42:J46" si="48">1-I42</f>
        <v>4.9929158401813445E-2</v>
      </c>
      <c r="K42" s="9">
        <f t="shared" ref="K42:K46" si="49">C42*SUM(F42:H42)</f>
        <v>1.3367424242424242</v>
      </c>
      <c r="L42" s="9">
        <f t="shared" ref="L42:L46" si="50">D42*SUM(F42:H42)</f>
        <v>5.7890419947506562</v>
      </c>
      <c r="M42" s="9">
        <f t="shared" ref="M42:M46" si="51">E42*SUM(F42:H42)</f>
        <v>12.630637079455976</v>
      </c>
      <c r="N42" s="6">
        <f t="shared" ref="N42:N46" si="52">1/K42</f>
        <v>0.7480872768489657</v>
      </c>
      <c r="O42" s="6">
        <f t="shared" ref="O42:O46" si="53">1/L42</f>
        <v>0.17274015301785209</v>
      </c>
      <c r="P42" s="6">
        <f t="shared" ref="P42:P46" si="54">1/M42</f>
        <v>7.9172570133182213E-2</v>
      </c>
      <c r="R42" t="s">
        <v>23</v>
      </c>
      <c r="S42" s="13" t="s">
        <v>40</v>
      </c>
    </row>
    <row r="43" spans="1:19" x14ac:dyDescent="0.2">
      <c r="A43" s="2" t="s">
        <v>26</v>
      </c>
      <c r="B43" s="2" t="s">
        <v>28</v>
      </c>
      <c r="C43" s="11">
        <v>2.4</v>
      </c>
      <c r="D43" s="11">
        <v>3.1</v>
      </c>
      <c r="E43" s="11">
        <v>3.2</v>
      </c>
      <c r="F43" s="6">
        <f t="shared" si="44"/>
        <v>0.41666666666666669</v>
      </c>
      <c r="G43" s="6">
        <f t="shared" si="45"/>
        <v>0.32258064516129031</v>
      </c>
      <c r="H43" s="6">
        <f t="shared" si="46"/>
        <v>0.3125</v>
      </c>
      <c r="I43" s="7">
        <f t="shared" si="47"/>
        <v>0.95079872204472837</v>
      </c>
      <c r="J43" s="8">
        <f t="shared" si="48"/>
        <v>4.9201277955271627E-2</v>
      </c>
      <c r="K43" s="9">
        <f t="shared" si="49"/>
        <v>2.5241935483870965</v>
      </c>
      <c r="L43" s="9">
        <f t="shared" si="50"/>
        <v>3.260416666666667</v>
      </c>
      <c r="M43" s="9">
        <f t="shared" si="51"/>
        <v>3.3655913978494625</v>
      </c>
      <c r="N43" s="6">
        <f t="shared" si="52"/>
        <v>0.39616613418530355</v>
      </c>
      <c r="O43" s="6">
        <f t="shared" si="53"/>
        <v>0.30670926517571884</v>
      </c>
      <c r="P43" s="6">
        <f t="shared" si="54"/>
        <v>0.29712460063897761</v>
      </c>
      <c r="R43" t="s">
        <v>28</v>
      </c>
      <c r="S43" s="13" t="s">
        <v>41</v>
      </c>
    </row>
    <row r="44" spans="1:19" x14ac:dyDescent="0.2">
      <c r="A44" s="2" t="s">
        <v>23</v>
      </c>
      <c r="B44" s="2" t="s">
        <v>2</v>
      </c>
      <c r="C44" s="9">
        <v>2.5499999999999998</v>
      </c>
      <c r="D44" s="9">
        <v>3.4</v>
      </c>
      <c r="E44" s="9">
        <v>2.75</v>
      </c>
      <c r="F44" s="6">
        <f t="shared" si="44"/>
        <v>0.39215686274509809</v>
      </c>
      <c r="G44" s="6">
        <f t="shared" si="45"/>
        <v>0.29411764705882354</v>
      </c>
      <c r="H44" s="6">
        <f t="shared" si="46"/>
        <v>0.36363636363636365</v>
      </c>
      <c r="I44" s="7">
        <f t="shared" si="47"/>
        <v>0.95246179966044153</v>
      </c>
      <c r="J44" s="8">
        <f t="shared" si="48"/>
        <v>4.7538200339558467E-2</v>
      </c>
      <c r="K44" s="9">
        <f t="shared" si="49"/>
        <v>2.6772727272727268</v>
      </c>
      <c r="L44" s="9">
        <f t="shared" si="50"/>
        <v>3.5696969696969694</v>
      </c>
      <c r="M44" s="9">
        <f t="shared" si="51"/>
        <v>2.8872549019607838</v>
      </c>
      <c r="N44" s="6">
        <f t="shared" si="52"/>
        <v>0.37351443123938888</v>
      </c>
      <c r="O44" s="6">
        <f t="shared" si="53"/>
        <v>0.28013582342954163</v>
      </c>
      <c r="P44" s="6">
        <f t="shared" si="54"/>
        <v>0.34634974533106966</v>
      </c>
    </row>
    <row r="45" spans="1:19" x14ac:dyDescent="0.2">
      <c r="A45" s="2" t="s">
        <v>28</v>
      </c>
      <c r="B45" s="2" t="s">
        <v>2</v>
      </c>
      <c r="C45" s="9">
        <v>13</v>
      </c>
      <c r="D45" s="9">
        <v>6.5</v>
      </c>
      <c r="E45" s="9">
        <v>1.22</v>
      </c>
      <c r="F45" s="6">
        <f t="shared" si="44"/>
        <v>7.6923076923076927E-2</v>
      </c>
      <c r="G45" s="6">
        <f t="shared" si="45"/>
        <v>0.15384615384615385</v>
      </c>
      <c r="H45" s="6">
        <f t="shared" si="46"/>
        <v>0.81967213114754101</v>
      </c>
      <c r="I45" s="7">
        <f t="shared" si="47"/>
        <v>0.95198079231692667</v>
      </c>
      <c r="J45" s="8">
        <f t="shared" si="48"/>
        <v>4.8019207683073328E-2</v>
      </c>
      <c r="K45" s="9">
        <f t="shared" si="49"/>
        <v>13.655737704918034</v>
      </c>
      <c r="L45" s="9">
        <f t="shared" si="50"/>
        <v>6.8278688524590168</v>
      </c>
      <c r="M45" s="9">
        <f t="shared" si="51"/>
        <v>1.2815384615384615</v>
      </c>
      <c r="N45" s="6">
        <f t="shared" si="52"/>
        <v>7.322929171668667E-2</v>
      </c>
      <c r="O45" s="6">
        <f t="shared" si="53"/>
        <v>0.14645858343337334</v>
      </c>
      <c r="P45" s="6">
        <f t="shared" si="54"/>
        <v>0.78031212484993995</v>
      </c>
    </row>
    <row r="46" spans="1:19" x14ac:dyDescent="0.2">
      <c r="A46" s="2" t="s">
        <v>26</v>
      </c>
      <c r="B46" s="2" t="s">
        <v>23</v>
      </c>
      <c r="C46" s="9">
        <v>10</v>
      </c>
      <c r="D46" s="9">
        <v>5.5</v>
      </c>
      <c r="E46" s="9">
        <v>1.3</v>
      </c>
      <c r="F46" s="6">
        <f t="shared" si="44"/>
        <v>0.1</v>
      </c>
      <c r="G46" s="6">
        <f t="shared" si="45"/>
        <v>0.18181818181818182</v>
      </c>
      <c r="H46" s="6">
        <f t="shared" si="46"/>
        <v>0.76923076923076916</v>
      </c>
      <c r="I46" s="7">
        <f t="shared" si="47"/>
        <v>0.95143047238855638</v>
      </c>
      <c r="J46" s="8">
        <f t="shared" si="48"/>
        <v>4.8569527611443619E-2</v>
      </c>
      <c r="K46" s="9">
        <f t="shared" si="49"/>
        <v>10.51048951048951</v>
      </c>
      <c r="L46" s="9">
        <f t="shared" si="50"/>
        <v>5.7807692307692298</v>
      </c>
      <c r="M46" s="9">
        <f t="shared" si="51"/>
        <v>1.3663636363636362</v>
      </c>
      <c r="N46" s="6">
        <f t="shared" si="52"/>
        <v>9.5143047238855624E-2</v>
      </c>
      <c r="O46" s="6">
        <f t="shared" si="53"/>
        <v>0.17298735861610115</v>
      </c>
      <c r="P46" s="6">
        <f t="shared" si="54"/>
        <v>0.73186959414504327</v>
      </c>
    </row>
    <row r="48" spans="1:19" ht="27.75" customHeight="1" x14ac:dyDescent="0.2">
      <c r="A48" s="63" t="s">
        <v>17</v>
      </c>
      <c r="B48" s="63"/>
      <c r="C48" s="64" t="s">
        <v>0</v>
      </c>
      <c r="D48" s="64"/>
      <c r="E48" s="64"/>
      <c r="F48" s="64" t="s">
        <v>122</v>
      </c>
      <c r="G48" s="64"/>
      <c r="H48" s="64"/>
      <c r="I48" s="65" t="s">
        <v>8</v>
      </c>
      <c r="J48" s="65" t="s">
        <v>9</v>
      </c>
      <c r="K48" s="59" t="s">
        <v>7</v>
      </c>
      <c r="L48" s="59"/>
      <c r="M48" s="60"/>
      <c r="N48" s="58" t="s">
        <v>6</v>
      </c>
      <c r="O48" s="59"/>
      <c r="P48" s="60"/>
      <c r="R48" s="57" t="s">
        <v>37</v>
      </c>
      <c r="S48" s="57"/>
    </row>
    <row r="49" spans="1:19" x14ac:dyDescent="0.2">
      <c r="A49" s="61" t="s">
        <v>11</v>
      </c>
      <c r="B49" s="62"/>
      <c r="C49" s="10">
        <v>1</v>
      </c>
      <c r="D49" s="10">
        <v>0</v>
      </c>
      <c r="E49" s="10">
        <v>2</v>
      </c>
      <c r="F49" s="10">
        <v>1</v>
      </c>
      <c r="G49" s="10">
        <v>0</v>
      </c>
      <c r="H49" s="10">
        <v>2</v>
      </c>
      <c r="I49" s="66"/>
      <c r="J49" s="66"/>
      <c r="K49" s="10">
        <v>1</v>
      </c>
      <c r="L49" s="10">
        <v>0</v>
      </c>
      <c r="M49" s="10">
        <v>2</v>
      </c>
      <c r="N49" s="10">
        <v>1</v>
      </c>
      <c r="O49" s="10">
        <v>0</v>
      </c>
      <c r="P49" s="10">
        <v>2</v>
      </c>
      <c r="R49" t="s">
        <v>115</v>
      </c>
      <c r="S49" s="13" t="s">
        <v>38</v>
      </c>
    </row>
    <row r="50" spans="1:19" x14ac:dyDescent="0.2">
      <c r="A50" s="2" t="s">
        <v>115</v>
      </c>
      <c r="B50" s="2" t="s">
        <v>20</v>
      </c>
      <c r="C50" s="9">
        <v>4.5999999999999996</v>
      </c>
      <c r="D50" s="9">
        <v>3.4</v>
      </c>
      <c r="E50" s="9">
        <v>1.85</v>
      </c>
      <c r="F50" s="6">
        <f>1/C50</f>
        <v>0.21739130434782611</v>
      </c>
      <c r="G50" s="6">
        <f>1/D50</f>
        <v>0.29411764705882354</v>
      </c>
      <c r="H50" s="6">
        <f>1/E50</f>
        <v>0.54054054054054046</v>
      </c>
      <c r="I50" s="7">
        <f>1/SUM(F50:H50)</f>
        <v>0.95052562417871223</v>
      </c>
      <c r="J50" s="8">
        <f>1-I50</f>
        <v>4.9474375821287775E-2</v>
      </c>
      <c r="K50" s="9">
        <f>C50*SUM(F50:H50)</f>
        <v>4.8394276629570738</v>
      </c>
      <c r="L50" s="9">
        <f>D50*SUM(F50:H50)</f>
        <v>3.5769682726204461</v>
      </c>
      <c r="M50" s="9">
        <f>E50*SUM(F50:H50)</f>
        <v>1.9462915601023019</v>
      </c>
      <c r="N50" s="6">
        <f>1/K50</f>
        <v>0.20663600525624182</v>
      </c>
      <c r="O50" s="6">
        <f>1/L50</f>
        <v>0.27956636005256247</v>
      </c>
      <c r="P50" s="6">
        <f>1/M50</f>
        <v>0.51379763469119577</v>
      </c>
      <c r="R50" t="s">
        <v>20</v>
      </c>
      <c r="S50" s="13" t="s">
        <v>39</v>
      </c>
    </row>
    <row r="51" spans="1:19" x14ac:dyDescent="0.2">
      <c r="A51" s="2" t="s">
        <v>35</v>
      </c>
      <c r="B51" s="2" t="s">
        <v>116</v>
      </c>
      <c r="C51" s="9">
        <v>1.28</v>
      </c>
      <c r="D51" s="9">
        <v>5.5</v>
      </c>
      <c r="E51" s="9">
        <v>11</v>
      </c>
      <c r="F51" s="6">
        <f t="shared" ref="F51:F55" si="55">1/C51</f>
        <v>0.78125</v>
      </c>
      <c r="G51" s="6">
        <f t="shared" ref="G51:G55" si="56">1/D51</f>
        <v>0.18181818181818182</v>
      </c>
      <c r="H51" s="6">
        <f t="shared" ref="H51:H55" si="57">1/E51</f>
        <v>9.0909090909090912E-2</v>
      </c>
      <c r="I51" s="7">
        <f t="shared" ref="I51:I55" si="58">1/SUM(F51:H51)</f>
        <v>0.94878706199460916</v>
      </c>
      <c r="J51" s="8">
        <f t="shared" ref="J51:J55" si="59">1-I51</f>
        <v>5.121293800539084E-2</v>
      </c>
      <c r="K51" s="9">
        <f t="shared" ref="K51:K55" si="60">C51*SUM(F51:H51)</f>
        <v>1.3490909090909091</v>
      </c>
      <c r="L51" s="9">
        <f t="shared" ref="L51:L55" si="61">D51*SUM(F51:H51)</f>
        <v>5.796875</v>
      </c>
      <c r="M51" s="9">
        <f t="shared" ref="M51:M55" si="62">E51*SUM(F51:H51)</f>
        <v>11.59375</v>
      </c>
      <c r="N51" s="6">
        <f t="shared" ref="N51:N55" si="63">1/K51</f>
        <v>0.74123989218328834</v>
      </c>
      <c r="O51" s="6">
        <f t="shared" ref="O51:O55" si="64">1/L51</f>
        <v>0.1725067385444744</v>
      </c>
      <c r="P51" s="6">
        <f t="shared" ref="P51:P55" si="65">1/M51</f>
        <v>8.6253369272237201E-2</v>
      </c>
      <c r="R51" t="s">
        <v>35</v>
      </c>
      <c r="S51" s="13" t="s">
        <v>40</v>
      </c>
    </row>
    <row r="52" spans="1:19" x14ac:dyDescent="0.2">
      <c r="A52" s="2" t="s">
        <v>35</v>
      </c>
      <c r="B52" s="2" t="s">
        <v>115</v>
      </c>
      <c r="C52" s="11">
        <v>1.5</v>
      </c>
      <c r="D52" s="11">
        <v>4.3</v>
      </c>
      <c r="E52" s="11">
        <v>6.5</v>
      </c>
      <c r="F52" s="6">
        <f t="shared" si="55"/>
        <v>0.66666666666666663</v>
      </c>
      <c r="G52" s="6">
        <f t="shared" si="56"/>
        <v>0.23255813953488372</v>
      </c>
      <c r="H52" s="6">
        <f t="shared" si="57"/>
        <v>0.15384615384615385</v>
      </c>
      <c r="I52" s="7">
        <f t="shared" si="58"/>
        <v>0.94960362400906007</v>
      </c>
      <c r="J52" s="8">
        <f t="shared" si="59"/>
        <v>5.0396375990939934E-2</v>
      </c>
      <c r="K52" s="9">
        <f t="shared" si="60"/>
        <v>1.5796064400715562</v>
      </c>
      <c r="L52" s="9">
        <f t="shared" si="61"/>
        <v>4.5282051282051281</v>
      </c>
      <c r="M52" s="9">
        <f t="shared" si="62"/>
        <v>6.8449612403100772</v>
      </c>
      <c r="N52" s="6">
        <f t="shared" si="63"/>
        <v>0.63306908267270678</v>
      </c>
      <c r="O52" s="6">
        <f t="shared" si="64"/>
        <v>0.22083805209513024</v>
      </c>
      <c r="P52" s="6">
        <f t="shared" si="65"/>
        <v>0.14609286523216308</v>
      </c>
      <c r="R52" t="s">
        <v>116</v>
      </c>
      <c r="S52" s="13" t="s">
        <v>41</v>
      </c>
    </row>
    <row r="53" spans="1:19" x14ac:dyDescent="0.2">
      <c r="A53" s="2" t="s">
        <v>20</v>
      </c>
      <c r="B53" s="2" t="s">
        <v>116</v>
      </c>
      <c r="C53" s="9">
        <v>1.75</v>
      </c>
      <c r="D53" s="9">
        <v>3.8</v>
      </c>
      <c r="E53" s="9">
        <v>4.5999999999999996</v>
      </c>
      <c r="F53" s="6">
        <f t="shared" si="55"/>
        <v>0.5714285714285714</v>
      </c>
      <c r="G53" s="6">
        <f t="shared" si="56"/>
        <v>0.26315789473684209</v>
      </c>
      <c r="H53" s="6">
        <f t="shared" si="57"/>
        <v>0.21739130434782611</v>
      </c>
      <c r="I53" s="7">
        <f t="shared" si="58"/>
        <v>0.95059042883778744</v>
      </c>
      <c r="J53" s="8">
        <f t="shared" si="59"/>
        <v>4.9409571162212562E-2</v>
      </c>
      <c r="K53" s="9">
        <f t="shared" si="60"/>
        <v>1.8409610983981692</v>
      </c>
      <c r="L53" s="9">
        <f t="shared" si="61"/>
        <v>3.9975155279503101</v>
      </c>
      <c r="M53" s="9">
        <f t="shared" si="62"/>
        <v>4.8390977443609016</v>
      </c>
      <c r="N53" s="6">
        <f t="shared" si="63"/>
        <v>0.54319453076445001</v>
      </c>
      <c r="O53" s="6">
        <f t="shared" si="64"/>
        <v>0.25015537600994409</v>
      </c>
      <c r="P53" s="6">
        <f t="shared" si="65"/>
        <v>0.20665009322560599</v>
      </c>
    </row>
    <row r="54" spans="1:19" x14ac:dyDescent="0.2">
      <c r="A54" s="2" t="s">
        <v>116</v>
      </c>
      <c r="B54" s="2" t="s">
        <v>115</v>
      </c>
      <c r="C54" s="9">
        <v>3.2</v>
      </c>
      <c r="D54" s="9">
        <v>3.2</v>
      </c>
      <c r="E54" s="9">
        <v>2.35</v>
      </c>
      <c r="F54" s="6">
        <f t="shared" si="55"/>
        <v>0.3125</v>
      </c>
      <c r="G54" s="6">
        <f t="shared" si="56"/>
        <v>0.3125</v>
      </c>
      <c r="H54" s="6">
        <f t="shared" si="57"/>
        <v>0.42553191489361702</v>
      </c>
      <c r="I54" s="7">
        <f t="shared" si="58"/>
        <v>0.95189873417721527</v>
      </c>
      <c r="J54" s="8">
        <f t="shared" si="59"/>
        <v>4.8101265822784733E-2</v>
      </c>
      <c r="K54" s="9">
        <f t="shared" si="60"/>
        <v>3.3617021276595747</v>
      </c>
      <c r="L54" s="9">
        <f t="shared" si="61"/>
        <v>3.3617021276595747</v>
      </c>
      <c r="M54" s="9">
        <f t="shared" si="62"/>
        <v>2.46875</v>
      </c>
      <c r="N54" s="6">
        <f t="shared" si="63"/>
        <v>0.29746835443037972</v>
      </c>
      <c r="O54" s="6">
        <f t="shared" si="64"/>
        <v>0.29746835443037972</v>
      </c>
      <c r="P54" s="6">
        <f t="shared" si="65"/>
        <v>0.4050632911392405</v>
      </c>
    </row>
    <row r="55" spans="1:19" x14ac:dyDescent="0.2">
      <c r="A55" s="2" t="s">
        <v>20</v>
      </c>
      <c r="B55" s="2" t="s">
        <v>35</v>
      </c>
      <c r="C55" s="9">
        <v>4.2</v>
      </c>
      <c r="D55" s="9">
        <v>3.5</v>
      </c>
      <c r="E55" s="9">
        <v>1.9</v>
      </c>
      <c r="F55" s="6">
        <f t="shared" si="55"/>
        <v>0.23809523809523808</v>
      </c>
      <c r="G55" s="6">
        <f t="shared" si="56"/>
        <v>0.2857142857142857</v>
      </c>
      <c r="H55" s="6">
        <f t="shared" si="57"/>
        <v>0.52631578947368418</v>
      </c>
      <c r="I55" s="7">
        <f t="shared" si="58"/>
        <v>0.95226730310262553</v>
      </c>
      <c r="J55" s="8">
        <f t="shared" si="59"/>
        <v>4.7732696897374471E-2</v>
      </c>
      <c r="K55" s="9">
        <f t="shared" si="60"/>
        <v>4.4105263157894727</v>
      </c>
      <c r="L55" s="9">
        <f t="shared" si="61"/>
        <v>3.6754385964912273</v>
      </c>
      <c r="M55" s="9">
        <f t="shared" si="62"/>
        <v>1.9952380952380948</v>
      </c>
      <c r="N55" s="6">
        <f t="shared" si="63"/>
        <v>0.22673031026252988</v>
      </c>
      <c r="O55" s="6">
        <f t="shared" si="64"/>
        <v>0.27207637231503584</v>
      </c>
      <c r="P55" s="6">
        <f t="shared" si="65"/>
        <v>0.50119331742243445</v>
      </c>
    </row>
    <row r="57" spans="1:19" ht="27.75" customHeight="1" x14ac:dyDescent="0.2">
      <c r="A57" s="63" t="s">
        <v>10</v>
      </c>
      <c r="B57" s="63"/>
      <c r="C57" s="64" t="s">
        <v>0</v>
      </c>
      <c r="D57" s="64"/>
      <c r="E57" s="64"/>
      <c r="F57" s="64" t="s">
        <v>122</v>
      </c>
      <c r="G57" s="64"/>
      <c r="H57" s="64"/>
      <c r="I57" s="65" t="s">
        <v>8</v>
      </c>
      <c r="J57" s="65" t="s">
        <v>9</v>
      </c>
      <c r="K57" s="59" t="s">
        <v>7</v>
      </c>
      <c r="L57" s="59"/>
      <c r="M57" s="60"/>
      <c r="N57" s="58" t="s">
        <v>6</v>
      </c>
      <c r="O57" s="59"/>
      <c r="P57" s="60"/>
      <c r="R57" s="57" t="s">
        <v>37</v>
      </c>
      <c r="S57" s="57"/>
    </row>
    <row r="58" spans="1:19" x14ac:dyDescent="0.2">
      <c r="A58" s="61" t="s">
        <v>11</v>
      </c>
      <c r="B58" s="62"/>
      <c r="C58" s="10">
        <v>1</v>
      </c>
      <c r="D58" s="10">
        <v>0</v>
      </c>
      <c r="E58" s="10">
        <v>2</v>
      </c>
      <c r="F58" s="10">
        <v>1</v>
      </c>
      <c r="G58" s="10">
        <v>0</v>
      </c>
      <c r="H58" s="10">
        <v>2</v>
      </c>
      <c r="I58" s="66"/>
      <c r="J58" s="66"/>
      <c r="K58" s="10">
        <v>1</v>
      </c>
      <c r="L58" s="10">
        <v>0</v>
      </c>
      <c r="M58" s="10">
        <v>2</v>
      </c>
      <c r="N58" s="10">
        <v>1</v>
      </c>
      <c r="O58" s="10">
        <v>0</v>
      </c>
      <c r="P58" s="10">
        <v>2</v>
      </c>
      <c r="R58" t="s">
        <v>30</v>
      </c>
      <c r="S58" s="13" t="s">
        <v>38</v>
      </c>
    </row>
    <row r="59" spans="1:19" x14ac:dyDescent="0.2">
      <c r="A59" s="2" t="s">
        <v>30</v>
      </c>
      <c r="B59" s="4" t="s">
        <v>22</v>
      </c>
      <c r="C59" s="9">
        <v>1.8</v>
      </c>
      <c r="D59" s="9">
        <v>3.4</v>
      </c>
      <c r="E59" s="9">
        <v>5</v>
      </c>
      <c r="F59" s="6">
        <f>1/C59</f>
        <v>0.55555555555555558</v>
      </c>
      <c r="G59" s="6">
        <f>1/D59</f>
        <v>0.29411764705882354</v>
      </c>
      <c r="H59" s="6">
        <f>1/E59</f>
        <v>0.2</v>
      </c>
      <c r="I59" s="7">
        <f>1/SUM(F59:H59)</f>
        <v>0.95267745952677452</v>
      </c>
      <c r="J59" s="8">
        <f>1-I59</f>
        <v>4.7322540473225483E-2</v>
      </c>
      <c r="K59" s="9">
        <f>C59*SUM(F59:H59)</f>
        <v>1.8894117647058826</v>
      </c>
      <c r="L59" s="9">
        <f>D59*SUM(F59:H59)</f>
        <v>3.568888888888889</v>
      </c>
      <c r="M59" s="9">
        <f>E59*SUM(F59:H59)</f>
        <v>5.2483660130718954</v>
      </c>
      <c r="N59" s="6">
        <f>1/K59</f>
        <v>0.52926525529265245</v>
      </c>
      <c r="O59" s="6">
        <f>1/L59</f>
        <v>0.28019925280199254</v>
      </c>
      <c r="P59" s="6">
        <f>1/M59</f>
        <v>0.19053549190535493</v>
      </c>
      <c r="R59" t="s">
        <v>22</v>
      </c>
      <c r="S59" s="13" t="s">
        <v>39</v>
      </c>
    </row>
    <row r="60" spans="1:19" x14ac:dyDescent="0.2">
      <c r="A60" s="2" t="s">
        <v>19</v>
      </c>
      <c r="B60" s="4" t="s">
        <v>117</v>
      </c>
      <c r="C60" s="9">
        <v>1.45</v>
      </c>
      <c r="D60" s="9">
        <v>4.5</v>
      </c>
      <c r="E60" s="9">
        <v>7</v>
      </c>
      <c r="F60" s="6">
        <f t="shared" ref="F60:F64" si="66">1/C60</f>
        <v>0.68965517241379315</v>
      </c>
      <c r="G60" s="6">
        <f t="shared" ref="G60:G64" si="67">1/D60</f>
        <v>0.22222222222222221</v>
      </c>
      <c r="H60" s="6">
        <f t="shared" ref="H60:H64" si="68">1/E60</f>
        <v>0.14285714285714285</v>
      </c>
      <c r="I60" s="7">
        <f t="shared" ref="I60:I64" si="69">1/SUM(F60:H60)</f>
        <v>0.94810586403736374</v>
      </c>
      <c r="J60" s="8">
        <f t="shared" ref="J60:J64" si="70">1-I60</f>
        <v>5.1894135962636256E-2</v>
      </c>
      <c r="K60" s="9">
        <f t="shared" ref="K60:K64" si="71">C60*SUM(F60:H60)</f>
        <v>1.5293650793650795</v>
      </c>
      <c r="L60" s="9">
        <f t="shared" ref="L60:L64" si="72">D60*SUM(F60:H60)</f>
        <v>4.7463054187192117</v>
      </c>
      <c r="M60" s="9">
        <f t="shared" ref="M60:M64" si="73">E60*SUM(F60:H60)</f>
        <v>7.3831417624521078</v>
      </c>
      <c r="N60" s="6">
        <f t="shared" ref="N60:N64" si="74">1/K60</f>
        <v>0.65386611312921639</v>
      </c>
      <c r="O60" s="6">
        <f t="shared" ref="O60:O64" si="75">1/L60</f>
        <v>0.21069019200830308</v>
      </c>
      <c r="P60" s="6">
        <f t="shared" ref="P60:P64" si="76">1/M60</f>
        <v>0.13544369486248053</v>
      </c>
      <c r="R60" t="s">
        <v>19</v>
      </c>
      <c r="S60" s="13" t="s">
        <v>40</v>
      </c>
    </row>
    <row r="61" spans="1:19" x14ac:dyDescent="0.2">
      <c r="A61" s="3" t="s">
        <v>22</v>
      </c>
      <c r="B61" s="5" t="s">
        <v>117</v>
      </c>
      <c r="C61" s="11">
        <v>3.7</v>
      </c>
      <c r="D61" s="11">
        <v>3</v>
      </c>
      <c r="E61" s="11">
        <v>2.2000000000000002</v>
      </c>
      <c r="F61" s="6">
        <f t="shared" si="66"/>
        <v>0.27027027027027023</v>
      </c>
      <c r="G61" s="6">
        <f t="shared" si="67"/>
        <v>0.33333333333333331</v>
      </c>
      <c r="H61" s="6">
        <f t="shared" si="68"/>
        <v>0.45454545454545453</v>
      </c>
      <c r="I61" s="7">
        <f t="shared" si="69"/>
        <v>0.94504643962848311</v>
      </c>
      <c r="J61" s="8">
        <f t="shared" si="70"/>
        <v>5.4953560371516885E-2</v>
      </c>
      <c r="K61" s="9">
        <f t="shared" si="71"/>
        <v>3.915151515151515</v>
      </c>
      <c r="L61" s="9">
        <f t="shared" si="72"/>
        <v>3.1744471744471738</v>
      </c>
      <c r="M61" s="9">
        <f t="shared" si="73"/>
        <v>2.3279279279279277</v>
      </c>
      <c r="N61" s="6">
        <f t="shared" si="74"/>
        <v>0.25541795665634676</v>
      </c>
      <c r="O61" s="6">
        <f t="shared" si="75"/>
        <v>0.31501547987616108</v>
      </c>
      <c r="P61" s="6">
        <f t="shared" si="76"/>
        <v>0.42956656346749228</v>
      </c>
      <c r="R61" t="s">
        <v>117</v>
      </c>
      <c r="S61" s="13" t="s">
        <v>41</v>
      </c>
    </row>
    <row r="62" spans="1:19" x14ac:dyDescent="0.2">
      <c r="A62" s="2" t="s">
        <v>19</v>
      </c>
      <c r="B62" s="4" t="s">
        <v>30</v>
      </c>
      <c r="C62" s="9">
        <v>1.5</v>
      </c>
      <c r="D62" s="9">
        <v>4.3</v>
      </c>
      <c r="E62" s="9">
        <v>6.5</v>
      </c>
      <c r="F62" s="6">
        <f t="shared" si="66"/>
        <v>0.66666666666666663</v>
      </c>
      <c r="G62" s="6">
        <f t="shared" si="67"/>
        <v>0.23255813953488372</v>
      </c>
      <c r="H62" s="6">
        <f t="shared" si="68"/>
        <v>0.15384615384615385</v>
      </c>
      <c r="I62" s="7">
        <f t="shared" si="69"/>
        <v>0.94960362400906007</v>
      </c>
      <c r="J62" s="8">
        <f t="shared" si="70"/>
        <v>5.0396375990939934E-2</v>
      </c>
      <c r="K62" s="9">
        <f t="shared" si="71"/>
        <v>1.5796064400715562</v>
      </c>
      <c r="L62" s="9">
        <f t="shared" si="72"/>
        <v>4.5282051282051281</v>
      </c>
      <c r="M62" s="9">
        <f t="shared" si="73"/>
        <v>6.8449612403100772</v>
      </c>
      <c r="N62" s="6">
        <f t="shared" si="74"/>
        <v>0.63306908267270678</v>
      </c>
      <c r="O62" s="6">
        <f t="shared" si="75"/>
        <v>0.22083805209513024</v>
      </c>
      <c r="P62" s="6">
        <f t="shared" si="76"/>
        <v>0.14609286523216308</v>
      </c>
    </row>
    <row r="63" spans="1:19" x14ac:dyDescent="0.2">
      <c r="A63" s="2" t="s">
        <v>22</v>
      </c>
      <c r="B63" s="4" t="s">
        <v>19</v>
      </c>
      <c r="C63" s="9">
        <v>9</v>
      </c>
      <c r="D63" s="9">
        <v>5</v>
      </c>
      <c r="E63" s="9">
        <v>1.35</v>
      </c>
      <c r="F63" s="6">
        <f t="shared" si="66"/>
        <v>0.1111111111111111</v>
      </c>
      <c r="G63" s="6">
        <f t="shared" si="67"/>
        <v>0.2</v>
      </c>
      <c r="H63" s="6">
        <f t="shared" si="68"/>
        <v>0.7407407407407407</v>
      </c>
      <c r="I63" s="7">
        <f t="shared" si="69"/>
        <v>0.95070422535211274</v>
      </c>
      <c r="J63" s="8">
        <f t="shared" si="70"/>
        <v>4.9295774647887258E-2</v>
      </c>
      <c r="K63" s="9">
        <f t="shared" si="71"/>
        <v>9.4666666666666668</v>
      </c>
      <c r="L63" s="9">
        <f t="shared" si="72"/>
        <v>5.2592592592592595</v>
      </c>
      <c r="M63" s="9">
        <f t="shared" si="73"/>
        <v>1.4200000000000002</v>
      </c>
      <c r="N63" s="6">
        <f t="shared" si="74"/>
        <v>0.10563380281690141</v>
      </c>
      <c r="O63" s="6">
        <f t="shared" si="75"/>
        <v>0.19014084507042253</v>
      </c>
      <c r="P63" s="6">
        <f t="shared" si="76"/>
        <v>0.70422535211267601</v>
      </c>
    </row>
    <row r="64" spans="1:19" x14ac:dyDescent="0.2">
      <c r="A64" s="4" t="s">
        <v>117</v>
      </c>
      <c r="B64" s="5" t="s">
        <v>118</v>
      </c>
      <c r="C64" s="9">
        <v>2.8</v>
      </c>
      <c r="D64" s="9">
        <v>3.4</v>
      </c>
      <c r="E64" s="9">
        <v>2.5</v>
      </c>
      <c r="F64" s="6">
        <f t="shared" si="66"/>
        <v>0.35714285714285715</v>
      </c>
      <c r="G64" s="6">
        <f t="shared" si="67"/>
        <v>0.29411764705882354</v>
      </c>
      <c r="H64" s="6">
        <f t="shared" si="68"/>
        <v>0.4</v>
      </c>
      <c r="I64" s="7">
        <f t="shared" si="69"/>
        <v>0.95123900879296563</v>
      </c>
      <c r="J64" s="8">
        <f t="shared" si="70"/>
        <v>4.8760991207034365E-2</v>
      </c>
      <c r="K64" s="9">
        <f t="shared" si="71"/>
        <v>2.9435294117647057</v>
      </c>
      <c r="L64" s="9">
        <f t="shared" si="72"/>
        <v>3.5742857142857143</v>
      </c>
      <c r="M64" s="9">
        <f t="shared" si="73"/>
        <v>2.6281512605042017</v>
      </c>
      <c r="N64" s="6">
        <f t="shared" si="74"/>
        <v>0.33972821742605919</v>
      </c>
      <c r="O64" s="6">
        <f t="shared" si="75"/>
        <v>0.27977617905675461</v>
      </c>
      <c r="P64" s="6">
        <f t="shared" si="76"/>
        <v>0.38049560351718625</v>
      </c>
    </row>
    <row r="66" spans="1:19" ht="27.75" customHeight="1" x14ac:dyDescent="0.2">
      <c r="A66" s="70" t="s">
        <v>18</v>
      </c>
      <c r="B66" s="71"/>
      <c r="C66" s="67" t="s">
        <v>0</v>
      </c>
      <c r="D66" s="68"/>
      <c r="E66" s="69"/>
      <c r="F66" s="67" t="s">
        <v>122</v>
      </c>
      <c r="G66" s="68"/>
      <c r="H66" s="69"/>
      <c r="I66" s="65" t="s">
        <v>8</v>
      </c>
      <c r="J66" s="65" t="s">
        <v>9</v>
      </c>
      <c r="K66" s="58" t="s">
        <v>7</v>
      </c>
      <c r="L66" s="59"/>
      <c r="M66" s="60"/>
      <c r="N66" s="58" t="s">
        <v>6</v>
      </c>
      <c r="O66" s="59"/>
      <c r="P66" s="60"/>
      <c r="R66" s="57" t="s">
        <v>37</v>
      </c>
      <c r="S66" s="57"/>
    </row>
    <row r="67" spans="1:19" x14ac:dyDescent="0.2">
      <c r="A67" s="61" t="s">
        <v>11</v>
      </c>
      <c r="B67" s="62"/>
      <c r="C67" s="10">
        <v>1</v>
      </c>
      <c r="D67" s="10">
        <v>0</v>
      </c>
      <c r="E67" s="10">
        <v>2</v>
      </c>
      <c r="F67" s="10">
        <v>1</v>
      </c>
      <c r="G67" s="10">
        <v>0</v>
      </c>
      <c r="H67" s="10">
        <v>2</v>
      </c>
      <c r="I67" s="66"/>
      <c r="J67" s="66"/>
      <c r="K67" s="10">
        <v>1</v>
      </c>
      <c r="L67" s="10">
        <v>0</v>
      </c>
      <c r="M67" s="10">
        <v>2</v>
      </c>
      <c r="N67" s="10">
        <v>1</v>
      </c>
      <c r="O67" s="10">
        <v>0</v>
      </c>
      <c r="P67" s="10">
        <v>2</v>
      </c>
      <c r="R67" t="s">
        <v>27</v>
      </c>
      <c r="S67" s="13" t="s">
        <v>38</v>
      </c>
    </row>
    <row r="68" spans="1:19" x14ac:dyDescent="0.2">
      <c r="A68" s="2" t="s">
        <v>27</v>
      </c>
      <c r="B68" s="2" t="s">
        <v>36</v>
      </c>
      <c r="C68" s="9">
        <v>1.75</v>
      </c>
      <c r="D68" s="9">
        <v>3.6</v>
      </c>
      <c r="E68" s="9">
        <v>5</v>
      </c>
      <c r="F68" s="6">
        <f>1/C68</f>
        <v>0.5714285714285714</v>
      </c>
      <c r="G68" s="6">
        <f>1/D68</f>
        <v>0.27777777777777779</v>
      </c>
      <c r="H68" s="6">
        <f>1/E68</f>
        <v>0.2</v>
      </c>
      <c r="I68" s="7">
        <f>1/SUM(F68:H68)</f>
        <v>0.95310136157337366</v>
      </c>
      <c r="J68" s="8">
        <f>1-I68</f>
        <v>4.6898638426626338E-2</v>
      </c>
      <c r="K68" s="9">
        <f>C68*SUM(F68:H68)</f>
        <v>1.8361111111111112</v>
      </c>
      <c r="L68" s="9">
        <f>D68*SUM(F68:H68)</f>
        <v>3.7771428571428576</v>
      </c>
      <c r="M68" s="9">
        <f>E68*SUM(F68:H68)</f>
        <v>5.246031746031746</v>
      </c>
      <c r="N68" s="6">
        <f>1/K68</f>
        <v>0.54462934947049924</v>
      </c>
      <c r="O68" s="6">
        <f>1/L68</f>
        <v>0.264750378214826</v>
      </c>
      <c r="P68" s="6">
        <f>1/M68</f>
        <v>0.19062027231467474</v>
      </c>
      <c r="R68" t="s">
        <v>36</v>
      </c>
      <c r="S68" s="13" t="s">
        <v>39</v>
      </c>
    </row>
    <row r="69" spans="1:19" x14ac:dyDescent="0.2">
      <c r="A69" s="2" t="s">
        <v>3</v>
      </c>
      <c r="B69" s="2" t="s">
        <v>4</v>
      </c>
      <c r="C69" s="9">
        <v>1.5</v>
      </c>
      <c r="D69" s="9">
        <v>4</v>
      </c>
      <c r="E69" s="9">
        <v>7.5</v>
      </c>
      <c r="F69" s="6">
        <f t="shared" ref="F69:F73" si="77">1/C69</f>
        <v>0.66666666666666663</v>
      </c>
      <c r="G69" s="6">
        <f t="shared" ref="G69:G73" si="78">1/D69</f>
        <v>0.25</v>
      </c>
      <c r="H69" s="6">
        <f t="shared" ref="H69:H73" si="79">1/E69</f>
        <v>0.13333333333333333</v>
      </c>
      <c r="I69" s="7">
        <f t="shared" ref="I69:I73" si="80">1/SUM(F69:H69)</f>
        <v>0.95238095238095233</v>
      </c>
      <c r="J69" s="8">
        <f t="shared" ref="J69:J73" si="81">1-I69</f>
        <v>4.7619047619047672E-2</v>
      </c>
      <c r="K69" s="9">
        <f t="shared" ref="K69:K73" si="82">C69*SUM(F69:H69)</f>
        <v>1.5750000000000002</v>
      </c>
      <c r="L69" s="9">
        <f t="shared" ref="L69:L73" si="83">D69*SUM(F69:H69)</f>
        <v>4.2</v>
      </c>
      <c r="M69" s="9">
        <f t="shared" ref="M69:M73" si="84">E69*SUM(F69:H69)</f>
        <v>7.875</v>
      </c>
      <c r="N69" s="6">
        <f t="shared" ref="N69:N73" si="85">1/K69</f>
        <v>0.63492063492063489</v>
      </c>
      <c r="O69" s="6">
        <f t="shared" ref="O69:O73" si="86">1/L69</f>
        <v>0.23809523809523808</v>
      </c>
      <c r="P69" s="6">
        <f t="shared" ref="P69:P73" si="87">1/M69</f>
        <v>0.12698412698412698</v>
      </c>
      <c r="R69" t="s">
        <v>3</v>
      </c>
      <c r="S69" s="13" t="s">
        <v>40</v>
      </c>
    </row>
    <row r="70" spans="1:19" x14ac:dyDescent="0.2">
      <c r="A70" s="2" t="s">
        <v>36</v>
      </c>
      <c r="B70" s="2" t="s">
        <v>4</v>
      </c>
      <c r="C70" s="11">
        <v>2.7</v>
      </c>
      <c r="D70" s="11">
        <v>3</v>
      </c>
      <c r="E70" s="11">
        <v>2.9</v>
      </c>
      <c r="F70" s="6">
        <f t="shared" si="77"/>
        <v>0.37037037037037035</v>
      </c>
      <c r="G70" s="6">
        <f t="shared" si="78"/>
        <v>0.33333333333333331</v>
      </c>
      <c r="H70" s="6">
        <f t="shared" si="79"/>
        <v>0.34482758620689657</v>
      </c>
      <c r="I70" s="7">
        <f t="shared" si="80"/>
        <v>0.95371498172959801</v>
      </c>
      <c r="J70" s="8">
        <f t="shared" si="81"/>
        <v>4.628501827040199E-2</v>
      </c>
      <c r="K70" s="9">
        <f t="shared" si="82"/>
        <v>2.8310344827586209</v>
      </c>
      <c r="L70" s="9">
        <f t="shared" si="83"/>
        <v>3.1455938697318011</v>
      </c>
      <c r="M70" s="9">
        <f t="shared" si="84"/>
        <v>3.0407407407407407</v>
      </c>
      <c r="N70" s="6">
        <f t="shared" si="85"/>
        <v>0.3532277710109622</v>
      </c>
      <c r="O70" s="6">
        <f t="shared" si="86"/>
        <v>0.31790499390986598</v>
      </c>
      <c r="P70" s="6">
        <f t="shared" si="87"/>
        <v>0.32886723507917176</v>
      </c>
      <c r="R70" t="s">
        <v>4</v>
      </c>
      <c r="S70" s="13" t="s">
        <v>41</v>
      </c>
    </row>
    <row r="71" spans="1:19" x14ac:dyDescent="0.2">
      <c r="A71" s="2" t="s">
        <v>3</v>
      </c>
      <c r="B71" s="2" t="s">
        <v>27</v>
      </c>
      <c r="C71" s="9">
        <v>2.0499999999999998</v>
      </c>
      <c r="D71" s="9">
        <v>3.3</v>
      </c>
      <c r="E71" s="9">
        <v>3.8</v>
      </c>
      <c r="F71" s="6">
        <f t="shared" si="77"/>
        <v>0.48780487804878053</v>
      </c>
      <c r="G71" s="6">
        <f t="shared" si="78"/>
        <v>0.30303030303030304</v>
      </c>
      <c r="H71" s="6">
        <f t="shared" si="79"/>
        <v>0.26315789473684209</v>
      </c>
      <c r="I71" s="7">
        <f t="shared" si="80"/>
        <v>0.94877283631666354</v>
      </c>
      <c r="J71" s="8">
        <f t="shared" si="81"/>
        <v>5.1227163683336463E-2</v>
      </c>
      <c r="K71" s="9">
        <f t="shared" si="82"/>
        <v>2.1606858054226477</v>
      </c>
      <c r="L71" s="9">
        <f t="shared" si="83"/>
        <v>3.4781771501925545</v>
      </c>
      <c r="M71" s="9">
        <f t="shared" si="84"/>
        <v>4.0051736881005171</v>
      </c>
      <c r="N71" s="6">
        <f t="shared" si="85"/>
        <v>0.46281601771544562</v>
      </c>
      <c r="O71" s="6">
        <f t="shared" si="86"/>
        <v>0.28750692009595868</v>
      </c>
      <c r="P71" s="6">
        <f t="shared" si="87"/>
        <v>0.2496770621885957</v>
      </c>
    </row>
    <row r="72" spans="1:19" x14ac:dyDescent="0.2">
      <c r="A72" s="2" t="s">
        <v>4</v>
      </c>
      <c r="B72" s="2" t="s">
        <v>27</v>
      </c>
      <c r="C72" s="9">
        <v>4.7</v>
      </c>
      <c r="D72" s="9">
        <v>3.5</v>
      </c>
      <c r="E72" s="9">
        <v>1.8</v>
      </c>
      <c r="F72" s="6">
        <f t="shared" si="77"/>
        <v>0.21276595744680851</v>
      </c>
      <c r="G72" s="6">
        <f t="shared" si="78"/>
        <v>0.2857142857142857</v>
      </c>
      <c r="H72" s="6">
        <f t="shared" si="79"/>
        <v>0.55555555555555558</v>
      </c>
      <c r="I72" s="7">
        <f t="shared" si="80"/>
        <v>0.9487343800064082</v>
      </c>
      <c r="J72" s="8">
        <f t="shared" si="81"/>
        <v>5.1265619993591804E-2</v>
      </c>
      <c r="K72" s="9">
        <f t="shared" si="82"/>
        <v>4.9539682539682541</v>
      </c>
      <c r="L72" s="9">
        <f t="shared" si="83"/>
        <v>3.6891252955082741</v>
      </c>
      <c r="M72" s="9">
        <f t="shared" si="84"/>
        <v>1.8972644376899697</v>
      </c>
      <c r="N72" s="6">
        <f t="shared" si="85"/>
        <v>0.2018583787247677</v>
      </c>
      <c r="O72" s="6">
        <f t="shared" si="86"/>
        <v>0.27106696571611666</v>
      </c>
      <c r="P72" s="6">
        <f t="shared" si="87"/>
        <v>0.5270746555591157</v>
      </c>
    </row>
    <row r="73" spans="1:19" x14ac:dyDescent="0.2">
      <c r="A73" s="2" t="s">
        <v>36</v>
      </c>
      <c r="B73" s="2" t="s">
        <v>3</v>
      </c>
      <c r="C73" s="9">
        <v>8</v>
      </c>
      <c r="D73" s="9">
        <v>4.3</v>
      </c>
      <c r="E73" s="9">
        <v>1.45</v>
      </c>
      <c r="F73" s="6">
        <f t="shared" si="77"/>
        <v>0.125</v>
      </c>
      <c r="G73" s="6">
        <f t="shared" si="78"/>
        <v>0.23255813953488372</v>
      </c>
      <c r="H73" s="6">
        <f t="shared" si="79"/>
        <v>0.68965517241379315</v>
      </c>
      <c r="I73" s="7">
        <f t="shared" si="80"/>
        <v>0.95491528668517278</v>
      </c>
      <c r="J73" s="8">
        <f t="shared" si="81"/>
        <v>4.5084713314827218E-2</v>
      </c>
      <c r="K73" s="9">
        <f t="shared" si="82"/>
        <v>8.3777064955894147</v>
      </c>
      <c r="L73" s="9">
        <f t="shared" si="83"/>
        <v>4.5030172413793101</v>
      </c>
      <c r="M73" s="9">
        <f t="shared" si="84"/>
        <v>1.5184593023255815</v>
      </c>
      <c r="N73" s="6">
        <f t="shared" si="85"/>
        <v>0.1193644108356466</v>
      </c>
      <c r="O73" s="6">
        <f t="shared" si="86"/>
        <v>0.22207332248492392</v>
      </c>
      <c r="P73" s="6">
        <f t="shared" si="87"/>
        <v>0.65856226667942952</v>
      </c>
    </row>
  </sheetData>
  <mergeCells count="73">
    <mergeCell ref="C1:E1"/>
    <mergeCell ref="C39:E39"/>
    <mergeCell ref="C48:E48"/>
    <mergeCell ref="C57:E57"/>
    <mergeCell ref="A57:B57"/>
    <mergeCell ref="A30:B30"/>
    <mergeCell ref="A58:B58"/>
    <mergeCell ref="C66:E66"/>
    <mergeCell ref="A66:B66"/>
    <mergeCell ref="K66:M66"/>
    <mergeCell ref="N12:P12"/>
    <mergeCell ref="A13:B13"/>
    <mergeCell ref="A49:B49"/>
    <mergeCell ref="N30:P30"/>
    <mergeCell ref="A31:B31"/>
    <mergeCell ref="A21:B21"/>
    <mergeCell ref="F21:H21"/>
    <mergeCell ref="I21:I22"/>
    <mergeCell ref="J21:J22"/>
    <mergeCell ref="K21:M21"/>
    <mergeCell ref="N21:P21"/>
    <mergeCell ref="A22:B22"/>
    <mergeCell ref="N3:P3"/>
    <mergeCell ref="A4:B4"/>
    <mergeCell ref="C3:E3"/>
    <mergeCell ref="A12:B12"/>
    <mergeCell ref="F12:H12"/>
    <mergeCell ref="I12:I13"/>
    <mergeCell ref="J12:J13"/>
    <mergeCell ref="K12:M12"/>
    <mergeCell ref="C12:E12"/>
    <mergeCell ref="A3:B3"/>
    <mergeCell ref="F3:H3"/>
    <mergeCell ref="I3:I4"/>
    <mergeCell ref="J3:J4"/>
    <mergeCell ref="K3:M3"/>
    <mergeCell ref="F30:H30"/>
    <mergeCell ref="I30:I31"/>
    <mergeCell ref="J30:J31"/>
    <mergeCell ref="K30:M30"/>
    <mergeCell ref="C21:E21"/>
    <mergeCell ref="C30:E30"/>
    <mergeCell ref="A67:B67"/>
    <mergeCell ref="A39:B39"/>
    <mergeCell ref="F39:H39"/>
    <mergeCell ref="I39:I40"/>
    <mergeCell ref="J39:J40"/>
    <mergeCell ref="A40:B40"/>
    <mergeCell ref="A48:B48"/>
    <mergeCell ref="F48:H48"/>
    <mergeCell ref="I48:I49"/>
    <mergeCell ref="J48:J49"/>
    <mergeCell ref="F57:H57"/>
    <mergeCell ref="I57:I58"/>
    <mergeCell ref="J57:J58"/>
    <mergeCell ref="F66:H66"/>
    <mergeCell ref="I66:I67"/>
    <mergeCell ref="J66:J67"/>
    <mergeCell ref="R3:S3"/>
    <mergeCell ref="R12:S12"/>
    <mergeCell ref="R21:S21"/>
    <mergeCell ref="R30:S30"/>
    <mergeCell ref="R39:S39"/>
    <mergeCell ref="R48:S48"/>
    <mergeCell ref="R57:S57"/>
    <mergeCell ref="R66:S66"/>
    <mergeCell ref="N66:P66"/>
    <mergeCell ref="K39:M39"/>
    <mergeCell ref="N39:P39"/>
    <mergeCell ref="K48:M48"/>
    <mergeCell ref="N48:P48"/>
    <mergeCell ref="K57:M57"/>
    <mergeCell ref="N57:P57"/>
  </mergeCells>
  <pageMargins left="0.7" right="0.7" top="0.78740157499999996" bottom="0.78740157499999996" header="0.3" footer="0.3"/>
  <pageSetup paperSize="9" scale="5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S98"/>
  <sheetViews>
    <sheetView tabSelected="1" topLeftCell="A16" zoomScale="110" zoomScaleNormal="110" workbookViewId="0">
      <selection activeCell="H46" sqref="H46"/>
    </sheetView>
  </sheetViews>
  <sheetFormatPr baseColWidth="10" defaultRowHeight="15" x14ac:dyDescent="0.2"/>
  <cols>
    <col min="1" max="1" width="4.1640625" customWidth="1"/>
    <col min="2" max="7" width="4.5" customWidth="1"/>
    <col min="8" max="10" width="8.5" customWidth="1"/>
    <col min="11" max="11" width="9.83203125" customWidth="1"/>
    <col min="12" max="15" width="4.5" customWidth="1"/>
    <col min="16" max="16" width="9.83203125" customWidth="1"/>
    <col min="18" max="18" width="9.1640625" customWidth="1"/>
    <col min="19" max="19" width="8.5" customWidth="1"/>
  </cols>
  <sheetData>
    <row r="2" spans="1:18" x14ac:dyDescent="0.2">
      <c r="M2" s="132" t="s">
        <v>120</v>
      </c>
      <c r="N2" s="132"/>
      <c r="O2" s="132"/>
      <c r="P2" s="132"/>
      <c r="Q2" s="132"/>
      <c r="R2" s="125" t="s">
        <v>87</v>
      </c>
    </row>
    <row r="3" spans="1:18" x14ac:dyDescent="0.2">
      <c r="A3" s="119" t="s">
        <v>49</v>
      </c>
      <c r="B3" s="119"/>
      <c r="C3" s="119"/>
      <c r="D3" s="119"/>
      <c r="E3" s="119"/>
      <c r="F3" s="120" t="s">
        <v>2</v>
      </c>
      <c r="G3" s="120"/>
      <c r="H3" s="120"/>
      <c r="I3" t="s">
        <v>55</v>
      </c>
      <c r="M3" s="132"/>
      <c r="N3" s="132"/>
      <c r="O3" s="132"/>
      <c r="P3" s="132"/>
      <c r="Q3" s="132"/>
      <c r="R3" s="125"/>
    </row>
    <row r="4" spans="1:18" ht="19" x14ac:dyDescent="0.25">
      <c r="C4" s="20"/>
      <c r="D4" s="20"/>
      <c r="E4" s="20"/>
      <c r="O4" s="14" t="s">
        <v>42</v>
      </c>
      <c r="P4" s="24">
        <v>0</v>
      </c>
      <c r="R4" s="125"/>
    </row>
    <row r="5" spans="1:18" ht="19" x14ac:dyDescent="0.25">
      <c r="A5" s="107" t="s">
        <v>53</v>
      </c>
      <c r="B5" s="119"/>
      <c r="C5" s="119"/>
      <c r="D5" s="119"/>
      <c r="E5" s="119"/>
      <c r="F5" s="119"/>
      <c r="G5" s="121" t="str">
        <f>F3</f>
        <v>Deutschland</v>
      </c>
      <c r="H5" s="121"/>
      <c r="I5" s="121"/>
      <c r="J5" s="14" t="s">
        <v>38</v>
      </c>
      <c r="O5" s="14" t="s">
        <v>43</v>
      </c>
      <c r="P5" s="24">
        <v>3</v>
      </c>
      <c r="R5" s="125"/>
    </row>
    <row r="6" spans="1:18" ht="19" x14ac:dyDescent="0.25">
      <c r="A6" s="120"/>
      <c r="B6" s="119"/>
      <c r="C6" s="119"/>
      <c r="D6" s="119"/>
      <c r="E6" s="119"/>
      <c r="G6" s="121" t="s">
        <v>26</v>
      </c>
      <c r="H6" s="121"/>
      <c r="I6" s="121"/>
      <c r="J6" s="14" t="s">
        <v>39</v>
      </c>
      <c r="O6" s="14" t="s">
        <v>57</v>
      </c>
      <c r="P6" s="24">
        <f t="shared" ref="P6" si="0">B40</f>
        <v>0</v>
      </c>
      <c r="R6" s="125"/>
    </row>
    <row r="7" spans="1:18" ht="17.25" customHeight="1" x14ac:dyDescent="0.2">
      <c r="C7" s="1"/>
      <c r="D7" s="1"/>
      <c r="E7" s="13"/>
      <c r="G7" s="121" t="s">
        <v>23</v>
      </c>
      <c r="H7" s="121"/>
      <c r="I7" s="121"/>
      <c r="J7" s="14" t="s">
        <v>40</v>
      </c>
      <c r="R7" s="119"/>
    </row>
    <row r="8" spans="1:18" ht="18.75" customHeight="1" x14ac:dyDescent="0.2">
      <c r="C8" s="1"/>
      <c r="D8" s="1"/>
      <c r="E8" s="13"/>
      <c r="G8" s="121" t="s">
        <v>28</v>
      </c>
      <c r="H8" s="121"/>
      <c r="I8" s="121"/>
      <c r="J8" s="14" t="s">
        <v>41</v>
      </c>
      <c r="M8" s="120"/>
      <c r="N8" s="120"/>
      <c r="O8" s="120"/>
      <c r="P8" s="120"/>
      <c r="Q8" s="120"/>
      <c r="R8" s="119"/>
    </row>
    <row r="9" spans="1:18" ht="18.75" customHeight="1" x14ac:dyDescent="0.2">
      <c r="C9" s="1"/>
      <c r="D9" s="1"/>
      <c r="E9" s="13"/>
      <c r="G9" s="13"/>
      <c r="H9" s="13"/>
      <c r="I9" s="13"/>
      <c r="J9" s="13"/>
      <c r="M9" s="32"/>
      <c r="N9" s="32"/>
      <c r="O9" s="32"/>
      <c r="P9" s="32"/>
      <c r="Q9" s="32"/>
      <c r="R9" s="119"/>
    </row>
    <row r="10" spans="1:18" x14ac:dyDescent="0.2">
      <c r="A10" s="126" t="s">
        <v>88</v>
      </c>
      <c r="B10" s="127"/>
      <c r="C10" s="127"/>
      <c r="D10" s="127"/>
      <c r="E10" s="127"/>
      <c r="F10" s="127"/>
      <c r="G10" s="127"/>
      <c r="H10" s="128"/>
      <c r="J10" s="13"/>
      <c r="O10" s="42"/>
      <c r="P10" s="13"/>
      <c r="Q10" s="43"/>
      <c r="R10" s="119"/>
    </row>
    <row r="11" spans="1:18" x14ac:dyDescent="0.2">
      <c r="A11" s="129"/>
      <c r="B11" s="130"/>
      <c r="C11" s="130"/>
      <c r="D11" s="130"/>
      <c r="E11" s="130"/>
      <c r="F11" s="130"/>
      <c r="G11" s="130"/>
      <c r="H11" s="131"/>
      <c r="I11" s="47">
        <v>1</v>
      </c>
      <c r="J11" s="22">
        <v>0</v>
      </c>
      <c r="K11" s="22">
        <v>2</v>
      </c>
      <c r="M11" s="32" t="s">
        <v>59</v>
      </c>
      <c r="N11" s="32"/>
      <c r="O11" s="43"/>
      <c r="P11" s="46"/>
      <c r="Q11" s="43"/>
      <c r="R11" s="119"/>
    </row>
    <row r="12" spans="1:18" x14ac:dyDescent="0.2">
      <c r="A12" s="122" t="str">
        <f>G5</f>
        <v>Deutschland</v>
      </c>
      <c r="B12" s="123"/>
      <c r="C12" s="123"/>
      <c r="D12" s="123"/>
      <c r="E12" s="21" t="s">
        <v>56</v>
      </c>
      <c r="F12" s="121" t="str">
        <f>G6</f>
        <v>Japan</v>
      </c>
      <c r="G12" s="123"/>
      <c r="H12" s="123"/>
      <c r="I12" s="7">
        <f>Quoten_und_WSK!N41</f>
        <v>0.71493877306314535</v>
      </c>
      <c r="J12" s="7">
        <f>Quoten_und_WSK!O41</f>
        <v>0.17940916380641198</v>
      </c>
      <c r="K12" s="7">
        <f>Quoten_und_WSK!P41</f>
        <v>0.10565206313044262</v>
      </c>
      <c r="O12" s="26" t="s">
        <v>38</v>
      </c>
      <c r="P12" s="14">
        <f>SUM(P4:P6)</f>
        <v>3</v>
      </c>
      <c r="Q12" s="43"/>
    </row>
    <row r="13" spans="1:18" x14ac:dyDescent="0.2">
      <c r="A13" s="122" t="str">
        <f>G7</f>
        <v>Spanien</v>
      </c>
      <c r="B13" s="123"/>
      <c r="C13" s="123"/>
      <c r="D13" s="123"/>
      <c r="E13" s="21" t="s">
        <v>56</v>
      </c>
      <c r="F13" s="121" t="str">
        <f>G8</f>
        <v>Costa Rica</v>
      </c>
      <c r="G13" s="123"/>
      <c r="H13" s="123"/>
      <c r="I13" s="7">
        <f>Quoten_und_WSK!N42</f>
        <v>0.7480872768489657</v>
      </c>
      <c r="J13" s="7">
        <f>Quoten_und_WSK!O42</f>
        <v>0.17274015301785209</v>
      </c>
      <c r="K13" s="7">
        <f>Quoten_und_WSK!P42</f>
        <v>7.9172570133182213E-2</v>
      </c>
      <c r="O13" s="23" t="s">
        <v>39</v>
      </c>
      <c r="P13" s="31">
        <f>IF($P$4=3,0, IF($P$4=1,1,3))</f>
        <v>3</v>
      </c>
    </row>
    <row r="14" spans="1:18" x14ac:dyDescent="0.2">
      <c r="A14" s="122" t="str">
        <f>G6</f>
        <v>Japan</v>
      </c>
      <c r="B14" s="123"/>
      <c r="C14" s="123"/>
      <c r="D14" s="123"/>
      <c r="E14" s="21" t="s">
        <v>56</v>
      </c>
      <c r="F14" s="121" t="str">
        <f>G8</f>
        <v>Costa Rica</v>
      </c>
      <c r="G14" s="123"/>
      <c r="H14" s="123"/>
      <c r="I14" s="7">
        <f>Quoten_und_WSK!N43</f>
        <v>0.39616613418530355</v>
      </c>
      <c r="J14" s="7">
        <f>Quoten_und_WSK!O43</f>
        <v>0.30670926517571884</v>
      </c>
      <c r="K14" s="7">
        <f>Quoten_und_WSK!P43</f>
        <v>0.29712460063897761</v>
      </c>
      <c r="O14" s="14" t="s">
        <v>40</v>
      </c>
      <c r="P14" s="31">
        <f>IF($P$5=3,0, IF($P$5=1,1,3))</f>
        <v>0</v>
      </c>
    </row>
    <row r="15" spans="1:18" x14ac:dyDescent="0.2">
      <c r="A15" s="122" t="str">
        <f>G7</f>
        <v>Spanien</v>
      </c>
      <c r="B15" s="123"/>
      <c r="C15" s="123"/>
      <c r="D15" s="123"/>
      <c r="E15" s="21" t="s">
        <v>56</v>
      </c>
      <c r="F15" s="121" t="str">
        <f>G5</f>
        <v>Deutschland</v>
      </c>
      <c r="G15" s="123"/>
      <c r="H15" s="123"/>
      <c r="I15" s="7">
        <f>Quoten_und_WSK!N44</f>
        <v>0.37351443123938888</v>
      </c>
      <c r="J15" s="7">
        <f>Quoten_und_WSK!O44</f>
        <v>0.28013582342954163</v>
      </c>
      <c r="K15" s="7">
        <f>Quoten_und_WSK!P44</f>
        <v>0.34634974533106966</v>
      </c>
      <c r="O15" s="14" t="s">
        <v>41</v>
      </c>
      <c r="P15" s="31">
        <f>IF($P$6=3,0, IF($P$6=1,1,3))</f>
        <v>3</v>
      </c>
    </row>
    <row r="16" spans="1:18" x14ac:dyDescent="0.2">
      <c r="A16" s="122" t="str">
        <f>G8</f>
        <v>Costa Rica</v>
      </c>
      <c r="B16" s="123"/>
      <c r="C16" s="123"/>
      <c r="D16" s="123"/>
      <c r="E16" s="21" t="s">
        <v>56</v>
      </c>
      <c r="F16" s="121" t="str">
        <f>G5</f>
        <v>Deutschland</v>
      </c>
      <c r="G16" s="123"/>
      <c r="H16" s="123"/>
      <c r="I16" s="7">
        <f>Quoten_und_WSK!N45</f>
        <v>7.322929171668667E-2</v>
      </c>
      <c r="J16" s="7">
        <f>Quoten_und_WSK!O45</f>
        <v>0.14645858343337334</v>
      </c>
      <c r="K16" s="7">
        <f>Quoten_und_WSK!P45</f>
        <v>0.78031212484993995</v>
      </c>
    </row>
    <row r="17" spans="1:19" x14ac:dyDescent="0.2">
      <c r="A17" s="122" t="str">
        <f>G6</f>
        <v>Japan</v>
      </c>
      <c r="B17" s="123"/>
      <c r="C17" s="123"/>
      <c r="D17" s="123"/>
      <c r="E17" s="21" t="s">
        <v>56</v>
      </c>
      <c r="F17" s="121" t="str">
        <f>G7</f>
        <v>Spanien</v>
      </c>
      <c r="G17" s="123"/>
      <c r="H17" s="123"/>
      <c r="I17" s="7">
        <f>Quoten_und_WSK!N46</f>
        <v>9.5143047238855624E-2</v>
      </c>
      <c r="J17" s="7">
        <f>Quoten_und_WSK!O46</f>
        <v>0.17298735861610115</v>
      </c>
      <c r="K17" s="7">
        <f>Quoten_und_WSK!P46</f>
        <v>0.73186959414504327</v>
      </c>
    </row>
    <row r="20" spans="1:19" x14ac:dyDescent="0.2">
      <c r="A20" s="13"/>
      <c r="B20" s="13"/>
      <c r="C20" s="13"/>
      <c r="D20" s="13"/>
      <c r="E20" s="13"/>
      <c r="F20" s="13"/>
      <c r="G20" s="13"/>
      <c r="H20" s="38"/>
      <c r="I20" s="38"/>
      <c r="J20" s="38"/>
      <c r="K20" s="39"/>
      <c r="L20" s="40"/>
      <c r="M20" s="40"/>
      <c r="N20" s="40"/>
      <c r="O20" s="40"/>
      <c r="P20" s="13"/>
      <c r="Q20" s="13"/>
      <c r="R20" s="41"/>
      <c r="S20" s="38"/>
    </row>
    <row r="21" spans="1:19" x14ac:dyDescent="0.2">
      <c r="A21" t="s">
        <v>94</v>
      </c>
      <c r="L21" s="72" t="str">
        <f>F3</f>
        <v>Deutschland</v>
      </c>
      <c r="M21" s="72"/>
      <c r="N21" s="72"/>
      <c r="O21" s="72"/>
      <c r="P21" t="s">
        <v>75</v>
      </c>
      <c r="S21" s="124" t="s">
        <v>79</v>
      </c>
    </row>
    <row r="22" spans="1:19" x14ac:dyDescent="0.2">
      <c r="A22" t="s">
        <v>95</v>
      </c>
      <c r="S22" s="124"/>
    </row>
    <row r="23" spans="1:19" x14ac:dyDescent="0.2">
      <c r="S23" s="124"/>
    </row>
    <row r="24" spans="1:19" x14ac:dyDescent="0.2">
      <c r="A24" t="s">
        <v>65</v>
      </c>
      <c r="E24" s="72" t="str">
        <f>F3</f>
        <v>Deutschland</v>
      </c>
      <c r="F24" s="72"/>
      <c r="G24" s="72"/>
      <c r="H24" s="72"/>
      <c r="S24" s="124"/>
    </row>
    <row r="25" spans="1:19" x14ac:dyDescent="0.2">
      <c r="S25" s="124"/>
    </row>
    <row r="26" spans="1:19" x14ac:dyDescent="0.2">
      <c r="B26" s="72" t="str">
        <f>IF(P4=3,"Sieg",IF(P4=1,"Remis","Niederlage"))</f>
        <v>Niederlage</v>
      </c>
      <c r="C26" s="72"/>
      <c r="D26" s="72"/>
      <c r="E26" s="72" t="s">
        <v>64</v>
      </c>
      <c r="F26" s="72"/>
      <c r="G26" s="107" t="str">
        <f>G6</f>
        <v>Japan</v>
      </c>
      <c r="H26" s="107"/>
      <c r="I26" s="107"/>
      <c r="J26" t="s">
        <v>72</v>
      </c>
      <c r="M26" s="133">
        <f>IF(P4=3,I12, IF(P4=1,J12,K12))</f>
        <v>0.10565206313044262</v>
      </c>
      <c r="N26" s="133"/>
      <c r="O26" s="133"/>
      <c r="P26" t="s">
        <v>73</v>
      </c>
      <c r="S26" s="124"/>
    </row>
    <row r="27" spans="1:19" x14ac:dyDescent="0.2">
      <c r="B27" s="72" t="str">
        <f>IF(P5=3,"Sieg",IF(P5=1,"Remis","Niederlage"))</f>
        <v>Sieg</v>
      </c>
      <c r="C27" s="72"/>
      <c r="D27" s="72"/>
      <c r="E27" s="72" t="s">
        <v>64</v>
      </c>
      <c r="F27" s="72"/>
      <c r="G27" s="107" t="str">
        <f>G7</f>
        <v>Spanien</v>
      </c>
      <c r="H27" s="107"/>
      <c r="I27" s="107"/>
      <c r="J27" t="s">
        <v>72</v>
      </c>
      <c r="M27" s="133">
        <f>IF(P5=3,K15, IF(P5=1,J15,I15))</f>
        <v>0.34634974533106966</v>
      </c>
      <c r="N27" s="133"/>
      <c r="O27" s="133"/>
      <c r="P27" t="s">
        <v>73</v>
      </c>
      <c r="S27" s="124"/>
    </row>
    <row r="28" spans="1:19" x14ac:dyDescent="0.2">
      <c r="B28" s="72" t="str">
        <f>IF(P6=3,"Sieg",IF(P6=1,"Remis","Niederlage"))</f>
        <v>Niederlage</v>
      </c>
      <c r="C28" s="72"/>
      <c r="D28" s="72"/>
      <c r="E28" s="72" t="s">
        <v>64</v>
      </c>
      <c r="F28" s="72"/>
      <c r="G28" s="107" t="str">
        <f>G8</f>
        <v>Costa Rica</v>
      </c>
      <c r="H28" s="107"/>
      <c r="I28" s="107"/>
      <c r="J28" t="s">
        <v>72</v>
      </c>
      <c r="M28" s="133">
        <f>IF(P6=3,K16, IF(P6=1,J16,I16))</f>
        <v>7.322929171668667E-2</v>
      </c>
      <c r="N28" s="133"/>
      <c r="O28" s="133"/>
      <c r="P28" t="s">
        <v>73</v>
      </c>
      <c r="S28" s="124"/>
    </row>
    <row r="29" spans="1:19" x14ac:dyDescent="0.2">
      <c r="S29" s="124"/>
    </row>
    <row r="30" spans="1:19" x14ac:dyDescent="0.2">
      <c r="A30" s="119" t="s">
        <v>66</v>
      </c>
      <c r="B30" s="119"/>
      <c r="C30" s="119"/>
      <c r="E30" s="1"/>
      <c r="S30" s="124"/>
    </row>
    <row r="31" spans="1:19" x14ac:dyDescent="0.2">
      <c r="B31" s="28" t="s">
        <v>69</v>
      </c>
      <c r="C31" s="1" t="s">
        <v>67</v>
      </c>
      <c r="D31">
        <f>P4</f>
        <v>0</v>
      </c>
      <c r="E31">
        <f>P5</f>
        <v>3</v>
      </c>
      <c r="F31">
        <f>P6</f>
        <v>0</v>
      </c>
      <c r="G31" t="s">
        <v>68</v>
      </c>
      <c r="H31" s="29">
        <f>M26*M27*M28</f>
        <v>2.6796476286852157E-3</v>
      </c>
      <c r="I31" s="29"/>
      <c r="S31" s="124"/>
    </row>
    <row r="32" spans="1:19" x14ac:dyDescent="0.2">
      <c r="B32" s="28" t="s">
        <v>70</v>
      </c>
      <c r="C32" s="1" t="s">
        <v>71</v>
      </c>
      <c r="D32">
        <f>P4</f>
        <v>0</v>
      </c>
      <c r="E32">
        <f>P5</f>
        <v>3</v>
      </c>
      <c r="F32">
        <f>P6</f>
        <v>0</v>
      </c>
      <c r="G32" t="s">
        <v>68</v>
      </c>
      <c r="H32" s="29">
        <f>SUMPRODUCT(K70:K96,R70:R96)</f>
        <v>1.5137943862158821E-2</v>
      </c>
      <c r="I32" s="29"/>
      <c r="S32" s="124"/>
    </row>
    <row r="33" spans="1:19" ht="24" x14ac:dyDescent="0.2">
      <c r="A33" s="34" t="s">
        <v>74</v>
      </c>
      <c r="B33" s="35"/>
      <c r="C33" s="35"/>
      <c r="D33" s="35"/>
      <c r="E33" s="35"/>
      <c r="F33" s="35"/>
      <c r="H33" s="118" t="s">
        <v>99</v>
      </c>
      <c r="I33" s="118"/>
      <c r="J33" s="118"/>
      <c r="K33" s="118"/>
      <c r="L33" s="118"/>
      <c r="M33" s="118"/>
      <c r="N33" s="118"/>
      <c r="O33" s="118"/>
      <c r="P33" s="118"/>
      <c r="Q33" s="118"/>
      <c r="R33" s="118"/>
    </row>
    <row r="34" spans="1:19" ht="24" x14ac:dyDescent="0.2">
      <c r="A34" s="33"/>
      <c r="B34" s="33"/>
      <c r="C34" s="33"/>
      <c r="D34" s="33"/>
      <c r="E34" s="33"/>
      <c r="F34" s="33"/>
      <c r="H34" s="118"/>
      <c r="I34" s="118"/>
      <c r="J34" s="118"/>
      <c r="K34" s="118"/>
      <c r="L34" s="118"/>
      <c r="M34" s="118"/>
      <c r="N34" s="118"/>
      <c r="O34" s="118"/>
      <c r="P34" s="118"/>
      <c r="Q34" s="118"/>
      <c r="R34" s="118"/>
    </row>
    <row r="35" spans="1:19" ht="20.25" customHeight="1" x14ac:dyDescent="0.2">
      <c r="A35" s="13"/>
      <c r="B35" s="13"/>
      <c r="D35" s="73" t="s">
        <v>76</v>
      </c>
      <c r="E35" s="117" t="s">
        <v>80</v>
      </c>
      <c r="F35" s="117"/>
      <c r="G35" s="117"/>
      <c r="H35" s="73" t="s">
        <v>97</v>
      </c>
      <c r="I35" s="73" t="s">
        <v>77</v>
      </c>
      <c r="J35" s="73" t="s">
        <v>98</v>
      </c>
      <c r="K35" s="75" t="s">
        <v>85</v>
      </c>
      <c r="L35" s="79"/>
      <c r="M35" s="79"/>
      <c r="N35" s="76"/>
      <c r="O35" s="75" t="s">
        <v>86</v>
      </c>
      <c r="P35" s="79"/>
      <c r="Q35" s="76"/>
      <c r="R35" s="75" t="s">
        <v>81</v>
      </c>
      <c r="S35" s="76"/>
    </row>
    <row r="36" spans="1:19" ht="18.75" customHeight="1" x14ac:dyDescent="0.2">
      <c r="A36" s="20" t="s">
        <v>84</v>
      </c>
      <c r="B36" s="13"/>
      <c r="D36" s="74"/>
      <c r="E36" s="36" t="s">
        <v>82</v>
      </c>
      <c r="F36" s="36" t="s">
        <v>83</v>
      </c>
      <c r="G36" s="36" t="s">
        <v>96</v>
      </c>
      <c r="H36" s="74"/>
      <c r="I36" s="74"/>
      <c r="J36" s="74"/>
      <c r="K36" s="77"/>
      <c r="L36" s="80"/>
      <c r="M36" s="80"/>
      <c r="N36" s="78"/>
      <c r="O36" s="77"/>
      <c r="P36" s="80"/>
      <c r="Q36" s="78"/>
      <c r="R36" s="77"/>
      <c r="S36" s="78"/>
    </row>
    <row r="37" spans="1:19" x14ac:dyDescent="0.2">
      <c r="D37" s="14">
        <v>0</v>
      </c>
      <c r="E37" s="14">
        <v>0</v>
      </c>
      <c r="F37" s="14">
        <v>0</v>
      </c>
      <c r="G37" s="14">
        <v>0</v>
      </c>
      <c r="H37" s="7">
        <v>2.8999999999999998E-3</v>
      </c>
      <c r="I37" s="37">
        <f>H37</f>
        <v>2.8999999999999998E-3</v>
      </c>
      <c r="J37" s="7">
        <v>0</v>
      </c>
      <c r="K37" s="99">
        <f>H37*J37/I37</f>
        <v>0</v>
      </c>
      <c r="L37" s="99"/>
      <c r="M37" s="99"/>
      <c r="N37" s="99"/>
      <c r="O37" s="96">
        <f>I37*K37</f>
        <v>0</v>
      </c>
      <c r="P37" s="96"/>
      <c r="Q37" s="96"/>
      <c r="R37" s="97">
        <f>SUM(O37:Q63)</f>
        <v>0.84915339000000001</v>
      </c>
      <c r="S37" s="98"/>
    </row>
    <row r="38" spans="1:19" x14ac:dyDescent="0.2">
      <c r="A38" s="44" t="s">
        <v>42</v>
      </c>
      <c r="B38" s="45">
        <v>3</v>
      </c>
      <c r="D38" s="100">
        <v>1</v>
      </c>
      <c r="E38" s="14">
        <v>1</v>
      </c>
      <c r="F38" s="14">
        <v>0</v>
      </c>
      <c r="G38" s="14">
        <v>0</v>
      </c>
      <c r="H38" s="7">
        <v>4.8999999999999998E-3</v>
      </c>
      <c r="I38" s="102">
        <f>SUM(H38:H40)</f>
        <v>1.29E-2</v>
      </c>
      <c r="J38" s="7">
        <v>0</v>
      </c>
      <c r="K38" s="108">
        <f>SUMPRODUCT(H38:H40,J38:J40)/I38</f>
        <v>0</v>
      </c>
      <c r="L38" s="109"/>
      <c r="M38" s="109"/>
      <c r="N38" s="110"/>
      <c r="O38" s="96">
        <f>I38*K38</f>
        <v>0</v>
      </c>
      <c r="P38" s="96"/>
      <c r="Q38" s="96"/>
      <c r="R38" s="98"/>
      <c r="S38" s="98"/>
    </row>
    <row r="39" spans="1:19" x14ac:dyDescent="0.2">
      <c r="A39" s="44" t="s">
        <v>43</v>
      </c>
      <c r="B39" s="45">
        <v>1</v>
      </c>
      <c r="D39" s="101"/>
      <c r="E39" s="14">
        <v>0</v>
      </c>
      <c r="F39" s="14">
        <v>1</v>
      </c>
      <c r="G39" s="14">
        <v>0</v>
      </c>
      <c r="H39" s="7">
        <v>2.2000000000000001E-3</v>
      </c>
      <c r="I39" s="103"/>
      <c r="J39" s="7">
        <v>0</v>
      </c>
      <c r="K39" s="111"/>
      <c r="L39" s="112"/>
      <c r="M39" s="112"/>
      <c r="N39" s="113"/>
      <c r="O39" s="96"/>
      <c r="P39" s="96"/>
      <c r="Q39" s="96"/>
      <c r="R39" s="98"/>
      <c r="S39" s="98"/>
    </row>
    <row r="40" spans="1:19" x14ac:dyDescent="0.2">
      <c r="A40" s="44" t="s">
        <v>57</v>
      </c>
      <c r="B40" s="45">
        <v>0</v>
      </c>
      <c r="D40" s="74"/>
      <c r="E40" s="14">
        <v>0</v>
      </c>
      <c r="F40" s="14">
        <v>0</v>
      </c>
      <c r="G40" s="14">
        <v>1</v>
      </c>
      <c r="H40" s="7">
        <v>5.7999999999999996E-3</v>
      </c>
      <c r="I40" s="104"/>
      <c r="J40" s="7">
        <v>0</v>
      </c>
      <c r="K40" s="114"/>
      <c r="L40" s="115"/>
      <c r="M40" s="115"/>
      <c r="N40" s="116"/>
      <c r="O40" s="96"/>
      <c r="P40" s="96"/>
      <c r="Q40" s="96"/>
      <c r="R40" s="98"/>
      <c r="S40" s="98"/>
    </row>
    <row r="41" spans="1:19" ht="14.25" customHeight="1" x14ac:dyDescent="0.2">
      <c r="D41" s="100">
        <v>2</v>
      </c>
      <c r="E41" s="14">
        <v>1</v>
      </c>
      <c r="F41" s="14">
        <v>1</v>
      </c>
      <c r="G41" s="14">
        <v>0</v>
      </c>
      <c r="H41" s="7">
        <v>3.7000000000000002E-3</v>
      </c>
      <c r="I41" s="102">
        <f>SUM(H41:H43)</f>
        <v>1.78E-2</v>
      </c>
      <c r="J41" s="7">
        <v>1.4E-3</v>
      </c>
      <c r="K41" s="108">
        <f>SUMPRODUCT(H41:H43,J41:J43)/I41</f>
        <v>3.1653932584269663E-2</v>
      </c>
      <c r="L41" s="109"/>
      <c r="M41" s="109"/>
      <c r="N41" s="110"/>
      <c r="O41" s="96">
        <f>I41*K41</f>
        <v>5.6344000000000001E-4</v>
      </c>
      <c r="P41" s="96"/>
      <c r="Q41" s="96"/>
      <c r="R41" s="98"/>
      <c r="S41" s="98"/>
    </row>
    <row r="42" spans="1:19" ht="14.25" customHeight="1" x14ac:dyDescent="0.2">
      <c r="D42" s="101"/>
      <c r="E42" s="14">
        <v>1</v>
      </c>
      <c r="F42" s="14">
        <v>0</v>
      </c>
      <c r="G42" s="14">
        <v>1</v>
      </c>
      <c r="H42" s="7">
        <v>9.7999999999999997E-3</v>
      </c>
      <c r="I42" s="103"/>
      <c r="J42" s="7">
        <v>5.6000000000000001E-2</v>
      </c>
      <c r="K42" s="111"/>
      <c r="L42" s="112"/>
      <c r="M42" s="112"/>
      <c r="N42" s="113"/>
      <c r="O42" s="96"/>
      <c r="P42" s="96"/>
      <c r="Q42" s="96"/>
      <c r="R42" s="98"/>
      <c r="S42" s="98"/>
    </row>
    <row r="43" spans="1:19" x14ac:dyDescent="0.2">
      <c r="D43" s="74"/>
      <c r="E43" s="14">
        <v>0</v>
      </c>
      <c r="F43" s="14">
        <v>1</v>
      </c>
      <c r="G43" s="14">
        <v>1</v>
      </c>
      <c r="H43" s="7">
        <v>4.3E-3</v>
      </c>
      <c r="I43" s="104"/>
      <c r="J43" s="7">
        <v>2.2000000000000001E-3</v>
      </c>
      <c r="K43" s="114"/>
      <c r="L43" s="115"/>
      <c r="M43" s="115"/>
      <c r="N43" s="116"/>
      <c r="O43" s="96"/>
      <c r="P43" s="96"/>
      <c r="Q43" s="96"/>
      <c r="R43" s="98"/>
      <c r="S43" s="98"/>
    </row>
    <row r="44" spans="1:19" x14ac:dyDescent="0.2">
      <c r="D44" s="100">
        <v>3</v>
      </c>
      <c r="E44" s="14">
        <v>3</v>
      </c>
      <c r="F44" s="14">
        <v>0</v>
      </c>
      <c r="G44" s="14">
        <v>0</v>
      </c>
      <c r="H44" s="7">
        <v>1.9599999999999999E-2</v>
      </c>
      <c r="I44" s="102">
        <f>SUM(H44:H47)</f>
        <v>6.0499999999999998E-2</v>
      </c>
      <c r="J44" s="7">
        <v>7.2999999999999995E-2</v>
      </c>
      <c r="K44" s="108">
        <f>SUMPRODUCT(H44:H47,J44:J47)/I44</f>
        <v>8.1450413223140491E-2</v>
      </c>
      <c r="L44" s="109"/>
      <c r="M44" s="109"/>
      <c r="N44" s="110"/>
      <c r="O44" s="96">
        <f>I44*K44</f>
        <v>4.9277499999999998E-3</v>
      </c>
      <c r="P44" s="96"/>
      <c r="Q44" s="96"/>
      <c r="R44" s="98"/>
      <c r="S44" s="98"/>
    </row>
    <row r="45" spans="1:19" x14ac:dyDescent="0.2">
      <c r="D45" s="101"/>
      <c r="E45" s="14">
        <v>0</v>
      </c>
      <c r="F45" s="14">
        <v>3</v>
      </c>
      <c r="G45" s="14">
        <v>0</v>
      </c>
      <c r="H45" s="7">
        <v>2.7000000000000001E-3</v>
      </c>
      <c r="I45" s="105"/>
      <c r="J45" s="7">
        <v>1.5100000000000001E-2</v>
      </c>
      <c r="K45" s="111"/>
      <c r="L45" s="112"/>
      <c r="M45" s="112"/>
      <c r="N45" s="113"/>
      <c r="O45" s="96"/>
      <c r="P45" s="96"/>
      <c r="Q45" s="96"/>
      <c r="R45" s="98"/>
      <c r="S45" s="98"/>
    </row>
    <row r="46" spans="1:19" x14ac:dyDescent="0.2">
      <c r="D46" s="101"/>
      <c r="E46" s="14">
        <v>0</v>
      </c>
      <c r="F46" s="14">
        <v>0</v>
      </c>
      <c r="G46" s="14">
        <v>3</v>
      </c>
      <c r="H46" s="7">
        <v>3.0800000000000001E-2</v>
      </c>
      <c r="I46" s="105"/>
      <c r="J46" s="7">
        <v>5.5199999999999999E-2</v>
      </c>
      <c r="K46" s="111"/>
      <c r="L46" s="112"/>
      <c r="M46" s="112"/>
      <c r="N46" s="113"/>
      <c r="O46" s="96"/>
      <c r="P46" s="96"/>
      <c r="Q46" s="96"/>
      <c r="R46" s="98"/>
      <c r="S46" s="98"/>
    </row>
    <row r="47" spans="1:19" x14ac:dyDescent="0.2">
      <c r="D47" s="74"/>
      <c r="E47" s="14">
        <v>1</v>
      </c>
      <c r="F47" s="14">
        <v>1</v>
      </c>
      <c r="G47" s="14">
        <v>1</v>
      </c>
      <c r="H47" s="7">
        <v>7.4000000000000003E-3</v>
      </c>
      <c r="I47" s="106"/>
      <c r="J47" s="7">
        <v>0.23730000000000001</v>
      </c>
      <c r="K47" s="114"/>
      <c r="L47" s="115"/>
      <c r="M47" s="115"/>
      <c r="N47" s="116"/>
      <c r="O47" s="96"/>
      <c r="P47" s="96"/>
      <c r="Q47" s="96"/>
      <c r="R47" s="98"/>
      <c r="S47" s="98"/>
    </row>
    <row r="48" spans="1:19" x14ac:dyDescent="0.2">
      <c r="D48" s="100">
        <v>4</v>
      </c>
      <c r="E48" s="14">
        <v>3</v>
      </c>
      <c r="F48" s="14">
        <v>1</v>
      </c>
      <c r="G48" s="14">
        <v>0</v>
      </c>
      <c r="H48" s="7">
        <v>1.47E-2</v>
      </c>
      <c r="I48" s="102">
        <f>SUM(H48:H53)</f>
        <v>0.13919999999999999</v>
      </c>
      <c r="J48" s="7">
        <v>0.4869</v>
      </c>
      <c r="K48" s="108">
        <f>SUMPRODUCT(H48:H53,J48:J53)/I48</f>
        <v>0.60301587643678167</v>
      </c>
      <c r="L48" s="109"/>
      <c r="M48" s="109"/>
      <c r="N48" s="110"/>
      <c r="O48" s="96">
        <f>I48*K48</f>
        <v>8.3939810000000004E-2</v>
      </c>
      <c r="P48" s="96"/>
      <c r="Q48" s="96"/>
      <c r="R48" s="98"/>
      <c r="S48" s="98"/>
    </row>
    <row r="49" spans="4:19" x14ac:dyDescent="0.2">
      <c r="D49" s="101"/>
      <c r="E49" s="14">
        <v>3</v>
      </c>
      <c r="F49" s="14">
        <v>0</v>
      </c>
      <c r="G49" s="14">
        <v>1</v>
      </c>
      <c r="H49" s="7">
        <v>3.9100000000000003E-2</v>
      </c>
      <c r="I49" s="105"/>
      <c r="J49" s="7">
        <v>0.70840000000000003</v>
      </c>
      <c r="K49" s="111"/>
      <c r="L49" s="112"/>
      <c r="M49" s="112"/>
      <c r="N49" s="113"/>
      <c r="O49" s="96"/>
      <c r="P49" s="96"/>
      <c r="Q49" s="96"/>
      <c r="R49" s="98"/>
      <c r="S49" s="98"/>
    </row>
    <row r="50" spans="4:19" x14ac:dyDescent="0.2">
      <c r="D50" s="101"/>
      <c r="E50" s="14">
        <v>1</v>
      </c>
      <c r="F50" s="14">
        <v>3</v>
      </c>
      <c r="G50" s="14">
        <v>0</v>
      </c>
      <c r="H50" s="7">
        <v>4.5999999999999999E-3</v>
      </c>
      <c r="I50" s="105"/>
      <c r="J50" s="7">
        <v>0.46210000000000001</v>
      </c>
      <c r="K50" s="111"/>
      <c r="L50" s="112"/>
      <c r="M50" s="112"/>
      <c r="N50" s="113"/>
      <c r="O50" s="96"/>
      <c r="P50" s="96"/>
      <c r="Q50" s="96"/>
      <c r="R50" s="98"/>
      <c r="S50" s="98"/>
    </row>
    <row r="51" spans="4:19" x14ac:dyDescent="0.2">
      <c r="D51" s="101"/>
      <c r="E51" s="14">
        <v>1</v>
      </c>
      <c r="F51" s="14">
        <v>0</v>
      </c>
      <c r="G51" s="14">
        <v>3</v>
      </c>
      <c r="H51" s="7">
        <v>5.2299999999999999E-2</v>
      </c>
      <c r="I51" s="105"/>
      <c r="J51" s="7">
        <v>0.66539999999999999</v>
      </c>
      <c r="K51" s="111"/>
      <c r="L51" s="112"/>
      <c r="M51" s="112"/>
      <c r="N51" s="113"/>
      <c r="O51" s="96"/>
      <c r="P51" s="96"/>
      <c r="Q51" s="96"/>
      <c r="R51" s="98"/>
      <c r="S51" s="98"/>
    </row>
    <row r="52" spans="4:19" x14ac:dyDescent="0.2">
      <c r="D52" s="101"/>
      <c r="E52" s="14">
        <v>0</v>
      </c>
      <c r="F52" s="14">
        <v>3</v>
      </c>
      <c r="G52" s="14">
        <v>1</v>
      </c>
      <c r="H52" s="7">
        <v>5.4000000000000003E-3</v>
      </c>
      <c r="I52" s="105"/>
      <c r="J52" s="7">
        <v>0.44109999999999999</v>
      </c>
      <c r="K52" s="111"/>
      <c r="L52" s="112"/>
      <c r="M52" s="112"/>
      <c r="N52" s="113"/>
      <c r="O52" s="96"/>
      <c r="P52" s="96"/>
      <c r="Q52" s="96"/>
      <c r="R52" s="98"/>
      <c r="S52" s="98"/>
    </row>
    <row r="53" spans="4:19" x14ac:dyDescent="0.2">
      <c r="D53" s="74"/>
      <c r="E53" s="14">
        <v>0</v>
      </c>
      <c r="F53" s="14">
        <v>1</v>
      </c>
      <c r="G53" s="14">
        <v>3</v>
      </c>
      <c r="H53" s="7">
        <v>2.3099999999999999E-2</v>
      </c>
      <c r="I53" s="106"/>
      <c r="J53" s="7">
        <v>0.42320000000000002</v>
      </c>
      <c r="K53" s="114"/>
      <c r="L53" s="115"/>
      <c r="M53" s="115"/>
      <c r="N53" s="116"/>
      <c r="O53" s="96"/>
      <c r="P53" s="96"/>
      <c r="Q53" s="96"/>
      <c r="R53" s="98"/>
      <c r="S53" s="98"/>
    </row>
    <row r="54" spans="4:19" x14ac:dyDescent="0.2">
      <c r="D54" s="100">
        <v>5</v>
      </c>
      <c r="E54" s="14">
        <v>3</v>
      </c>
      <c r="F54" s="14">
        <v>1</v>
      </c>
      <c r="G54" s="14">
        <v>1</v>
      </c>
      <c r="H54" s="7">
        <v>2.93E-2</v>
      </c>
      <c r="I54" s="102">
        <f>SUM(H54:H56)</f>
        <v>7.7600000000000002E-2</v>
      </c>
      <c r="J54" s="7">
        <v>0.98750000000000004</v>
      </c>
      <c r="K54" s="108">
        <f>SUMPRODUCT(H54:H56,J54:J56)/I54</f>
        <v>0.98654832474226783</v>
      </c>
      <c r="L54" s="109"/>
      <c r="M54" s="109"/>
      <c r="N54" s="110"/>
      <c r="O54" s="96">
        <f>I54*K54</f>
        <v>7.6556149999999989E-2</v>
      </c>
      <c r="P54" s="96"/>
      <c r="Q54" s="96"/>
      <c r="R54" s="98"/>
      <c r="S54" s="98"/>
    </row>
    <row r="55" spans="4:19" x14ac:dyDescent="0.2">
      <c r="D55" s="101"/>
      <c r="E55" s="14">
        <v>1</v>
      </c>
      <c r="F55" s="14">
        <v>3</v>
      </c>
      <c r="G55" s="14">
        <v>1</v>
      </c>
      <c r="H55" s="7">
        <v>9.1000000000000004E-3</v>
      </c>
      <c r="I55" s="105"/>
      <c r="J55" s="7">
        <v>0.99919999999999998</v>
      </c>
      <c r="K55" s="111"/>
      <c r="L55" s="112"/>
      <c r="M55" s="112"/>
      <c r="N55" s="113"/>
      <c r="O55" s="96"/>
      <c r="P55" s="96"/>
      <c r="Q55" s="96"/>
      <c r="R55" s="98"/>
      <c r="S55" s="98"/>
    </row>
    <row r="56" spans="4:19" x14ac:dyDescent="0.2">
      <c r="D56" s="74"/>
      <c r="E56" s="14">
        <v>1</v>
      </c>
      <c r="F56" s="14">
        <v>1</v>
      </c>
      <c r="G56" s="14">
        <v>3</v>
      </c>
      <c r="H56" s="7">
        <v>3.9199999999999999E-2</v>
      </c>
      <c r="I56" s="106"/>
      <c r="J56" s="7">
        <v>0.9829</v>
      </c>
      <c r="K56" s="114"/>
      <c r="L56" s="115"/>
      <c r="M56" s="115"/>
      <c r="N56" s="116"/>
      <c r="O56" s="96"/>
      <c r="P56" s="96"/>
      <c r="Q56" s="96"/>
      <c r="R56" s="98"/>
      <c r="S56" s="98"/>
    </row>
    <row r="57" spans="4:19" x14ac:dyDescent="0.2">
      <c r="D57" s="100">
        <v>6</v>
      </c>
      <c r="E57" s="14">
        <v>3</v>
      </c>
      <c r="F57" s="14">
        <v>3</v>
      </c>
      <c r="G57" s="14">
        <v>0</v>
      </c>
      <c r="H57" s="7">
        <v>1.8100000000000002E-2</v>
      </c>
      <c r="I57" s="102">
        <f>SUM(H57:H59)</f>
        <v>0.25509999999999999</v>
      </c>
      <c r="J57" s="7">
        <v>0.94479999999999997</v>
      </c>
      <c r="K57" s="108">
        <f t="shared" ref="K57" si="1">SUMPRODUCT(H57:H59,J57:J59)/I57</f>
        <v>0.97556346530772253</v>
      </c>
      <c r="L57" s="109"/>
      <c r="M57" s="109"/>
      <c r="N57" s="110"/>
      <c r="O57" s="96">
        <f t="shared" ref="O57" si="2">I57*K57</f>
        <v>0.24886624000000002</v>
      </c>
      <c r="P57" s="96"/>
      <c r="Q57" s="96"/>
      <c r="R57" s="98"/>
      <c r="S57" s="98"/>
    </row>
    <row r="58" spans="4:19" x14ac:dyDescent="0.2">
      <c r="D58" s="101"/>
      <c r="E58" s="14">
        <v>3</v>
      </c>
      <c r="F58" s="14">
        <v>0</v>
      </c>
      <c r="G58" s="14">
        <v>3</v>
      </c>
      <c r="H58" s="7">
        <v>0.2084</v>
      </c>
      <c r="I58" s="105"/>
      <c r="J58" s="7">
        <v>0.9849</v>
      </c>
      <c r="K58" s="111"/>
      <c r="L58" s="112"/>
      <c r="M58" s="112"/>
      <c r="N58" s="113"/>
      <c r="O58" s="96"/>
      <c r="P58" s="96"/>
      <c r="Q58" s="96"/>
      <c r="R58" s="98"/>
      <c r="S58" s="98"/>
    </row>
    <row r="59" spans="4:19" x14ac:dyDescent="0.2">
      <c r="D59" s="74"/>
      <c r="E59" s="14">
        <v>0</v>
      </c>
      <c r="F59" s="14">
        <v>3</v>
      </c>
      <c r="G59" s="14">
        <v>3</v>
      </c>
      <c r="H59" s="7">
        <v>2.86E-2</v>
      </c>
      <c r="I59" s="106"/>
      <c r="J59" s="7">
        <v>0.92700000000000005</v>
      </c>
      <c r="K59" s="114"/>
      <c r="L59" s="115"/>
      <c r="M59" s="115"/>
      <c r="N59" s="116"/>
      <c r="O59" s="96"/>
      <c r="P59" s="96"/>
      <c r="Q59" s="96"/>
      <c r="R59" s="98"/>
      <c r="S59" s="98"/>
    </row>
    <row r="60" spans="4:19" x14ac:dyDescent="0.2">
      <c r="D60" s="100">
        <v>7</v>
      </c>
      <c r="E60" s="14">
        <v>3</v>
      </c>
      <c r="F60" s="14">
        <v>3</v>
      </c>
      <c r="G60" s="14">
        <v>1</v>
      </c>
      <c r="H60" s="7">
        <v>3.6299999999999999E-2</v>
      </c>
      <c r="I60" s="102">
        <f>SUM(H60:H62)</f>
        <v>0.24109999999999998</v>
      </c>
      <c r="J60" s="7">
        <v>1</v>
      </c>
      <c r="K60" s="108">
        <f t="shared" ref="K60" si="3">SUMPRODUCT(H60:H62,J60:J62)/I60</f>
        <v>1</v>
      </c>
      <c r="L60" s="109"/>
      <c r="M60" s="109"/>
      <c r="N60" s="110"/>
      <c r="O60" s="96">
        <f t="shared" ref="O60" si="4">I60*K60</f>
        <v>0.24109999999999998</v>
      </c>
      <c r="P60" s="96"/>
      <c r="Q60" s="96"/>
      <c r="R60" s="98"/>
      <c r="S60" s="98"/>
    </row>
    <row r="61" spans="4:19" x14ac:dyDescent="0.2">
      <c r="D61" s="101"/>
      <c r="E61" s="14">
        <v>3</v>
      </c>
      <c r="F61" s="14">
        <v>1</v>
      </c>
      <c r="G61" s="14">
        <v>3</v>
      </c>
      <c r="H61" s="7">
        <v>0.15629999999999999</v>
      </c>
      <c r="I61" s="105"/>
      <c r="J61" s="7">
        <v>1</v>
      </c>
      <c r="K61" s="111"/>
      <c r="L61" s="112"/>
      <c r="M61" s="112"/>
      <c r="N61" s="113"/>
      <c r="O61" s="96"/>
      <c r="P61" s="96"/>
      <c r="Q61" s="96"/>
      <c r="R61" s="98"/>
      <c r="S61" s="98"/>
    </row>
    <row r="62" spans="4:19" x14ac:dyDescent="0.2">
      <c r="D62" s="74"/>
      <c r="E62" s="14">
        <v>1</v>
      </c>
      <c r="F62" s="14">
        <v>3</v>
      </c>
      <c r="G62" s="14">
        <v>3</v>
      </c>
      <c r="H62" s="7">
        <v>4.8500000000000001E-2</v>
      </c>
      <c r="I62" s="106"/>
      <c r="J62" s="7">
        <v>1</v>
      </c>
      <c r="K62" s="114"/>
      <c r="L62" s="115"/>
      <c r="M62" s="115"/>
      <c r="N62" s="116"/>
      <c r="O62" s="96"/>
      <c r="P62" s="96"/>
      <c r="Q62" s="96"/>
      <c r="R62" s="98"/>
      <c r="S62" s="98"/>
    </row>
    <row r="63" spans="4:19" x14ac:dyDescent="0.2">
      <c r="D63" s="14">
        <v>9</v>
      </c>
      <c r="E63" s="14">
        <v>3</v>
      </c>
      <c r="F63" s="14">
        <v>3</v>
      </c>
      <c r="G63" s="14">
        <v>3</v>
      </c>
      <c r="H63" s="7">
        <v>0.19320000000000001</v>
      </c>
      <c r="I63" s="37">
        <f>H63</f>
        <v>0.19320000000000001</v>
      </c>
      <c r="J63" s="7">
        <v>1</v>
      </c>
      <c r="K63" s="99">
        <f>H63*J63/I63</f>
        <v>1</v>
      </c>
      <c r="L63" s="99"/>
      <c r="M63" s="99"/>
      <c r="N63" s="99"/>
      <c r="O63" s="96">
        <f>I63*K63</f>
        <v>0.19320000000000001</v>
      </c>
      <c r="P63" s="96"/>
      <c r="Q63" s="96"/>
      <c r="R63" s="98"/>
      <c r="S63" s="98"/>
    </row>
    <row r="67" spans="1:18" ht="19" x14ac:dyDescent="0.2">
      <c r="A67" s="81" t="s">
        <v>54</v>
      </c>
      <c r="B67" s="82"/>
      <c r="C67" s="82"/>
      <c r="D67" s="82"/>
      <c r="E67" s="82"/>
      <c r="F67" s="82"/>
      <c r="G67" s="82"/>
      <c r="H67" s="82"/>
      <c r="I67" s="82"/>
      <c r="J67" s="82"/>
      <c r="K67" s="83"/>
      <c r="L67" s="84" t="s">
        <v>52</v>
      </c>
      <c r="M67" s="85"/>
      <c r="N67" s="85"/>
      <c r="O67" s="86"/>
      <c r="P67" s="65" t="s">
        <v>51</v>
      </c>
      <c r="Q67" s="91" t="s">
        <v>63</v>
      </c>
      <c r="R67" s="65" t="s">
        <v>50</v>
      </c>
    </row>
    <row r="68" spans="1:18" x14ac:dyDescent="0.2">
      <c r="A68" s="94" t="s">
        <v>45</v>
      </c>
      <c r="B68" s="95" t="s">
        <v>11</v>
      </c>
      <c r="C68" s="95" t="s">
        <v>46</v>
      </c>
      <c r="D68" s="95" t="s">
        <v>47</v>
      </c>
      <c r="E68" s="95" t="s">
        <v>62</v>
      </c>
      <c r="F68" s="95"/>
      <c r="G68" s="95"/>
      <c r="H68" s="95" t="s">
        <v>0</v>
      </c>
      <c r="I68" s="95"/>
      <c r="J68" s="95"/>
      <c r="K68" s="95"/>
      <c r="L68" s="87"/>
      <c r="M68" s="88"/>
      <c r="N68" s="88"/>
      <c r="O68" s="89"/>
      <c r="P68" s="90"/>
      <c r="Q68" s="92"/>
      <c r="R68" s="90"/>
    </row>
    <row r="69" spans="1:18" x14ac:dyDescent="0.2">
      <c r="A69" s="74"/>
      <c r="B69" s="27" t="s">
        <v>60</v>
      </c>
      <c r="C69" s="27" t="s">
        <v>121</v>
      </c>
      <c r="D69" s="27" t="s">
        <v>44</v>
      </c>
      <c r="E69" s="27" t="s">
        <v>39</v>
      </c>
      <c r="F69" s="27" t="s">
        <v>40</v>
      </c>
      <c r="G69" s="27" t="s">
        <v>41</v>
      </c>
      <c r="H69" s="27" t="s">
        <v>60</v>
      </c>
      <c r="I69" s="27" t="s">
        <v>121</v>
      </c>
      <c r="J69" s="27" t="s">
        <v>44</v>
      </c>
      <c r="K69" s="15" t="s">
        <v>48</v>
      </c>
      <c r="L69" s="16" t="s">
        <v>38</v>
      </c>
      <c r="M69" s="16" t="s">
        <v>39</v>
      </c>
      <c r="N69" s="16" t="s">
        <v>40</v>
      </c>
      <c r="O69" s="16" t="s">
        <v>41</v>
      </c>
      <c r="P69" s="66"/>
      <c r="Q69" s="93"/>
      <c r="R69" s="66"/>
    </row>
    <row r="70" spans="1:18" x14ac:dyDescent="0.2">
      <c r="A70" s="14">
        <v>1</v>
      </c>
      <c r="B70" s="14">
        <v>1</v>
      </c>
      <c r="C70" s="14">
        <v>2</v>
      </c>
      <c r="D70" s="17">
        <v>1</v>
      </c>
      <c r="E70" s="18">
        <v>3</v>
      </c>
      <c r="F70" s="14">
        <v>3</v>
      </c>
      <c r="G70" s="19">
        <v>3</v>
      </c>
      <c r="H70" s="7">
        <f>IF(B70=1,$I$13, IF(B70=0,$J$13,$K$13))</f>
        <v>0.7480872768489657</v>
      </c>
      <c r="I70" s="7">
        <f>IF(C70=1,$I$14, IF(C70=0,$J$14,$K$14))</f>
        <v>0.29712460063897761</v>
      </c>
      <c r="J70" s="7">
        <f>IF(D70=1,$I$17, IF(D70=0,$J$17,$K$17))</f>
        <v>9.5143047238855624E-2</v>
      </c>
      <c r="K70" s="30">
        <f>H70*I70*J70</f>
        <v>2.1147933514896498E-2</v>
      </c>
      <c r="L70" s="25">
        <f>$P$12</f>
        <v>3</v>
      </c>
      <c r="M70" s="25">
        <f>$P$13+E70</f>
        <v>6</v>
      </c>
      <c r="N70" s="25">
        <f>$P$14+F70</f>
        <v>3</v>
      </c>
      <c r="O70" s="25">
        <f>$P$15+G70</f>
        <v>6</v>
      </c>
      <c r="P70" s="14">
        <f>RANK(L70,L70:O70,0)</f>
        <v>3</v>
      </c>
      <c r="Q70" s="14">
        <f>COUNTIF(L70:O70,L70)</f>
        <v>2</v>
      </c>
      <c r="R70" s="9">
        <f>IF(AND(P70=1,Q70=1),1,IF(AND(P70=1,Q70&gt;1),2/Q70,IF(P70=2,1/Q70,0)))</f>
        <v>0</v>
      </c>
    </row>
    <row r="71" spans="1:18" x14ac:dyDescent="0.2">
      <c r="A71" s="14">
        <v>2</v>
      </c>
      <c r="B71" s="14">
        <v>1</v>
      </c>
      <c r="C71" s="14">
        <v>2</v>
      </c>
      <c r="D71" s="17">
        <v>0</v>
      </c>
      <c r="E71" s="18">
        <v>1</v>
      </c>
      <c r="F71" s="14">
        <v>4</v>
      </c>
      <c r="G71" s="19">
        <v>3</v>
      </c>
      <c r="H71" s="7">
        <f t="shared" ref="H71:H96" si="5">IF(B71=1,$I$13, IF(B71=0,$J$13,$K$13))</f>
        <v>0.7480872768489657</v>
      </c>
      <c r="I71" s="7">
        <f t="shared" ref="I71:I96" si="6">IF(C71=1,$I$14, IF(C71=0,$J$14,$K$14))</f>
        <v>0.29712460063897761</v>
      </c>
      <c r="J71" s="7">
        <f t="shared" ref="J71:J96" si="7">IF(D71=1,$I$17, IF(D71=0,$J$17,$K$17))</f>
        <v>0.17298735861610115</v>
      </c>
      <c r="K71" s="30">
        <f t="shared" ref="K71:K96" si="8">H71*I71*J71</f>
        <v>3.8450788208902728E-2</v>
      </c>
      <c r="L71" s="25">
        <f t="shared" ref="L71:L96" si="9">$P$12</f>
        <v>3</v>
      </c>
      <c r="M71" s="25">
        <f t="shared" ref="M71:M96" si="10">$P$13+E71</f>
        <v>4</v>
      </c>
      <c r="N71" s="25">
        <f t="shared" ref="N71:N96" si="11">$P$14+F71</f>
        <v>4</v>
      </c>
      <c r="O71" s="25">
        <f t="shared" ref="O71:O96" si="12">$P$15+G71</f>
        <v>6</v>
      </c>
      <c r="P71" s="14">
        <f t="shared" ref="P71:P96" si="13">RANK(L71,L71:O71,0)</f>
        <v>4</v>
      </c>
      <c r="Q71" s="14">
        <f t="shared" ref="Q71:Q96" si="14">COUNTIF(L71:O71,L71)</f>
        <v>1</v>
      </c>
      <c r="R71" s="9">
        <f t="shared" ref="R71:R96" si="15">IF(AND(P71=1,Q71=1),1,IF(AND(P71=1,Q71&gt;1),2/Q71,IF(P71=2,1/Q71,0)))</f>
        <v>0</v>
      </c>
    </row>
    <row r="72" spans="1:18" x14ac:dyDescent="0.2">
      <c r="A72" s="14">
        <v>3</v>
      </c>
      <c r="B72" s="14">
        <v>1</v>
      </c>
      <c r="C72" s="14">
        <v>2</v>
      </c>
      <c r="D72" s="17">
        <v>2</v>
      </c>
      <c r="E72" s="18">
        <v>0</v>
      </c>
      <c r="F72" s="14">
        <v>6</v>
      </c>
      <c r="G72" s="19">
        <v>3</v>
      </c>
      <c r="H72" s="7">
        <f t="shared" si="5"/>
        <v>0.7480872768489657</v>
      </c>
      <c r="I72" s="7">
        <f t="shared" si="6"/>
        <v>0.29712460063897761</v>
      </c>
      <c r="J72" s="7">
        <f t="shared" si="7"/>
        <v>0.73186959414504327</v>
      </c>
      <c r="K72" s="30">
        <f t="shared" si="8"/>
        <v>0.16267641165305</v>
      </c>
      <c r="L72" s="25">
        <f t="shared" si="9"/>
        <v>3</v>
      </c>
      <c r="M72" s="25">
        <f t="shared" si="10"/>
        <v>3</v>
      </c>
      <c r="N72" s="25">
        <f t="shared" si="11"/>
        <v>6</v>
      </c>
      <c r="O72" s="25">
        <f t="shared" si="12"/>
        <v>6</v>
      </c>
      <c r="P72" s="14">
        <f t="shared" si="13"/>
        <v>3</v>
      </c>
      <c r="Q72" s="14">
        <f t="shared" si="14"/>
        <v>2</v>
      </c>
      <c r="R72" s="9">
        <f t="shared" si="15"/>
        <v>0</v>
      </c>
    </row>
    <row r="73" spans="1:18" x14ac:dyDescent="0.2">
      <c r="A73" s="14">
        <v>4</v>
      </c>
      <c r="B73" s="14">
        <v>1</v>
      </c>
      <c r="C73" s="14">
        <v>0</v>
      </c>
      <c r="D73" s="17">
        <v>1</v>
      </c>
      <c r="E73" s="18">
        <v>4</v>
      </c>
      <c r="F73" s="14">
        <v>3</v>
      </c>
      <c r="G73" s="19">
        <v>1</v>
      </c>
      <c r="H73" s="7">
        <f t="shared" si="5"/>
        <v>0.7480872768489657</v>
      </c>
      <c r="I73" s="7">
        <f t="shared" si="6"/>
        <v>0.30670926517571884</v>
      </c>
      <c r="J73" s="7">
        <f t="shared" si="7"/>
        <v>9.5143047238855624E-2</v>
      </c>
      <c r="K73" s="30">
        <f t="shared" si="8"/>
        <v>2.1830124918602839E-2</v>
      </c>
      <c r="L73" s="25">
        <f t="shared" si="9"/>
        <v>3</v>
      </c>
      <c r="M73" s="25">
        <f t="shared" si="10"/>
        <v>7</v>
      </c>
      <c r="N73" s="25">
        <f t="shared" si="11"/>
        <v>3</v>
      </c>
      <c r="O73" s="25">
        <f t="shared" si="12"/>
        <v>4</v>
      </c>
      <c r="P73" s="14">
        <f t="shared" si="13"/>
        <v>3</v>
      </c>
      <c r="Q73" s="14">
        <f t="shared" si="14"/>
        <v>2</v>
      </c>
      <c r="R73" s="9">
        <f t="shared" si="15"/>
        <v>0</v>
      </c>
    </row>
    <row r="74" spans="1:18" x14ac:dyDescent="0.2">
      <c r="A74" s="14">
        <v>5</v>
      </c>
      <c r="B74" s="14">
        <v>1</v>
      </c>
      <c r="C74" s="14">
        <v>0</v>
      </c>
      <c r="D74" s="17">
        <v>0</v>
      </c>
      <c r="E74" s="18">
        <v>2</v>
      </c>
      <c r="F74" s="14">
        <v>4</v>
      </c>
      <c r="G74" s="19">
        <v>1</v>
      </c>
      <c r="H74" s="7">
        <f t="shared" si="5"/>
        <v>0.7480872768489657</v>
      </c>
      <c r="I74" s="7">
        <f t="shared" si="6"/>
        <v>0.30670926517571884</v>
      </c>
      <c r="J74" s="7">
        <f t="shared" si="7"/>
        <v>0.17298735861610115</v>
      </c>
      <c r="K74" s="30">
        <f t="shared" si="8"/>
        <v>3.9691136215641527E-2</v>
      </c>
      <c r="L74" s="25">
        <f t="shared" si="9"/>
        <v>3</v>
      </c>
      <c r="M74" s="25">
        <f t="shared" si="10"/>
        <v>5</v>
      </c>
      <c r="N74" s="25">
        <f t="shared" si="11"/>
        <v>4</v>
      </c>
      <c r="O74" s="25">
        <f t="shared" si="12"/>
        <v>4</v>
      </c>
      <c r="P74" s="14">
        <f t="shared" si="13"/>
        <v>4</v>
      </c>
      <c r="Q74" s="14">
        <f t="shared" si="14"/>
        <v>1</v>
      </c>
      <c r="R74" s="9">
        <f t="shared" si="15"/>
        <v>0</v>
      </c>
    </row>
    <row r="75" spans="1:18" x14ac:dyDescent="0.2">
      <c r="A75" s="14">
        <v>6</v>
      </c>
      <c r="B75" s="14">
        <v>1</v>
      </c>
      <c r="C75" s="14">
        <v>0</v>
      </c>
      <c r="D75" s="17">
        <v>2</v>
      </c>
      <c r="E75" s="18">
        <v>1</v>
      </c>
      <c r="F75" s="14">
        <v>6</v>
      </c>
      <c r="G75" s="19">
        <v>1</v>
      </c>
      <c r="H75" s="7">
        <f t="shared" si="5"/>
        <v>0.7480872768489657</v>
      </c>
      <c r="I75" s="7">
        <f t="shared" si="6"/>
        <v>0.30670926517571884</v>
      </c>
      <c r="J75" s="7">
        <f t="shared" si="7"/>
        <v>0.73186959414504327</v>
      </c>
      <c r="K75" s="30">
        <f t="shared" si="8"/>
        <v>0.16792403783540646</v>
      </c>
      <c r="L75" s="25">
        <f t="shared" si="9"/>
        <v>3</v>
      </c>
      <c r="M75" s="25">
        <f t="shared" si="10"/>
        <v>4</v>
      </c>
      <c r="N75" s="25">
        <f t="shared" si="11"/>
        <v>6</v>
      </c>
      <c r="O75" s="25">
        <f t="shared" si="12"/>
        <v>4</v>
      </c>
      <c r="P75" s="14">
        <f t="shared" si="13"/>
        <v>4</v>
      </c>
      <c r="Q75" s="14">
        <f t="shared" si="14"/>
        <v>1</v>
      </c>
      <c r="R75" s="9">
        <f t="shared" si="15"/>
        <v>0</v>
      </c>
    </row>
    <row r="76" spans="1:18" x14ac:dyDescent="0.2">
      <c r="A76" s="14">
        <v>7</v>
      </c>
      <c r="B76" s="14">
        <v>1</v>
      </c>
      <c r="C76" s="14">
        <v>1</v>
      </c>
      <c r="D76" s="17">
        <v>1</v>
      </c>
      <c r="E76" s="18">
        <v>6</v>
      </c>
      <c r="F76" s="14">
        <v>3</v>
      </c>
      <c r="G76" s="19">
        <v>0</v>
      </c>
      <c r="H76" s="7">
        <f t="shared" si="5"/>
        <v>0.7480872768489657</v>
      </c>
      <c r="I76" s="7">
        <f t="shared" si="6"/>
        <v>0.39616613418530355</v>
      </c>
      <c r="J76" s="7">
        <f t="shared" si="7"/>
        <v>9.5143047238855624E-2</v>
      </c>
      <c r="K76" s="30">
        <f t="shared" si="8"/>
        <v>2.8197244686528674E-2</v>
      </c>
      <c r="L76" s="25">
        <f t="shared" si="9"/>
        <v>3</v>
      </c>
      <c r="M76" s="25">
        <f t="shared" si="10"/>
        <v>9</v>
      </c>
      <c r="N76" s="25">
        <f t="shared" si="11"/>
        <v>3</v>
      </c>
      <c r="O76" s="25">
        <f t="shared" si="12"/>
        <v>3</v>
      </c>
      <c r="P76" s="14">
        <f t="shared" si="13"/>
        <v>2</v>
      </c>
      <c r="Q76" s="14">
        <f t="shared" si="14"/>
        <v>3</v>
      </c>
      <c r="R76" s="9">
        <f t="shared" si="15"/>
        <v>0.33333333333333331</v>
      </c>
    </row>
    <row r="77" spans="1:18" x14ac:dyDescent="0.2">
      <c r="A77" s="14">
        <v>8</v>
      </c>
      <c r="B77" s="14">
        <v>1</v>
      </c>
      <c r="C77" s="14">
        <v>1</v>
      </c>
      <c r="D77" s="17">
        <v>0</v>
      </c>
      <c r="E77" s="18">
        <v>4</v>
      </c>
      <c r="F77" s="14">
        <v>4</v>
      </c>
      <c r="G77" s="19">
        <v>0</v>
      </c>
      <c r="H77" s="7">
        <f t="shared" si="5"/>
        <v>0.7480872768489657</v>
      </c>
      <c r="I77" s="7">
        <f t="shared" si="6"/>
        <v>0.39616613418530355</v>
      </c>
      <c r="J77" s="7">
        <f t="shared" si="7"/>
        <v>0.17298735861610115</v>
      </c>
      <c r="K77" s="30">
        <f t="shared" si="8"/>
        <v>5.1267717611870323E-2</v>
      </c>
      <c r="L77" s="25">
        <f t="shared" si="9"/>
        <v>3</v>
      </c>
      <c r="M77" s="25">
        <f t="shared" si="10"/>
        <v>7</v>
      </c>
      <c r="N77" s="25">
        <f t="shared" si="11"/>
        <v>4</v>
      </c>
      <c r="O77" s="25">
        <f t="shared" si="12"/>
        <v>3</v>
      </c>
      <c r="P77" s="14">
        <f t="shared" si="13"/>
        <v>3</v>
      </c>
      <c r="Q77" s="14">
        <f t="shared" si="14"/>
        <v>2</v>
      </c>
      <c r="R77" s="9">
        <f t="shared" si="15"/>
        <v>0</v>
      </c>
    </row>
    <row r="78" spans="1:18" x14ac:dyDescent="0.2">
      <c r="A78" s="14">
        <v>9</v>
      </c>
      <c r="B78" s="14">
        <v>1</v>
      </c>
      <c r="C78" s="14">
        <v>1</v>
      </c>
      <c r="D78" s="17">
        <v>2</v>
      </c>
      <c r="E78" s="18">
        <v>3</v>
      </c>
      <c r="F78" s="14">
        <v>6</v>
      </c>
      <c r="G78" s="19">
        <v>0</v>
      </c>
      <c r="H78" s="7">
        <f t="shared" si="5"/>
        <v>0.7480872768489657</v>
      </c>
      <c r="I78" s="7">
        <f t="shared" si="6"/>
        <v>0.39616613418530355</v>
      </c>
      <c r="J78" s="7">
        <f t="shared" si="7"/>
        <v>0.73186959414504327</v>
      </c>
      <c r="K78" s="30">
        <f t="shared" si="8"/>
        <v>0.21690188220406673</v>
      </c>
      <c r="L78" s="25">
        <f t="shared" si="9"/>
        <v>3</v>
      </c>
      <c r="M78" s="25">
        <f t="shared" si="10"/>
        <v>6</v>
      </c>
      <c r="N78" s="25">
        <f t="shared" si="11"/>
        <v>6</v>
      </c>
      <c r="O78" s="25">
        <f t="shared" si="12"/>
        <v>3</v>
      </c>
      <c r="P78" s="14">
        <f t="shared" si="13"/>
        <v>3</v>
      </c>
      <c r="Q78" s="14">
        <f t="shared" si="14"/>
        <v>2</v>
      </c>
      <c r="R78" s="9">
        <f t="shared" si="15"/>
        <v>0</v>
      </c>
    </row>
    <row r="79" spans="1:18" x14ac:dyDescent="0.2">
      <c r="A79" s="14">
        <v>10</v>
      </c>
      <c r="B79" s="14">
        <v>0</v>
      </c>
      <c r="C79" s="14">
        <v>2</v>
      </c>
      <c r="D79" s="17">
        <v>1</v>
      </c>
      <c r="E79" s="18">
        <v>3</v>
      </c>
      <c r="F79" s="14">
        <v>1</v>
      </c>
      <c r="G79" s="19">
        <v>4</v>
      </c>
      <c r="H79" s="7">
        <f t="shared" si="5"/>
        <v>0.17274015301785209</v>
      </c>
      <c r="I79" s="7">
        <f t="shared" si="6"/>
        <v>0.29712460063897761</v>
      </c>
      <c r="J79" s="7">
        <f t="shared" si="7"/>
        <v>9.5143047238855624E-2</v>
      </c>
      <c r="K79" s="30">
        <f t="shared" si="8"/>
        <v>4.8832501025306467E-3</v>
      </c>
      <c r="L79" s="25">
        <f t="shared" si="9"/>
        <v>3</v>
      </c>
      <c r="M79" s="25">
        <f t="shared" si="10"/>
        <v>6</v>
      </c>
      <c r="N79" s="25">
        <f t="shared" si="11"/>
        <v>1</v>
      </c>
      <c r="O79" s="25">
        <f t="shared" si="12"/>
        <v>7</v>
      </c>
      <c r="P79" s="14">
        <f t="shared" si="13"/>
        <v>3</v>
      </c>
      <c r="Q79" s="14">
        <f t="shared" si="14"/>
        <v>1</v>
      </c>
      <c r="R79" s="9">
        <f t="shared" si="15"/>
        <v>0</v>
      </c>
    </row>
    <row r="80" spans="1:18" x14ac:dyDescent="0.2">
      <c r="A80" s="14">
        <v>11</v>
      </c>
      <c r="B80" s="14">
        <v>0</v>
      </c>
      <c r="C80" s="14">
        <v>2</v>
      </c>
      <c r="D80" s="17">
        <v>0</v>
      </c>
      <c r="E80" s="18">
        <v>1</v>
      </c>
      <c r="F80" s="14">
        <v>2</v>
      </c>
      <c r="G80" s="19">
        <v>4</v>
      </c>
      <c r="H80" s="7">
        <f t="shared" si="5"/>
        <v>0.17274015301785209</v>
      </c>
      <c r="I80" s="7">
        <f t="shared" si="6"/>
        <v>0.29712460063897761</v>
      </c>
      <c r="J80" s="7">
        <f t="shared" si="7"/>
        <v>0.17298735861610115</v>
      </c>
      <c r="K80" s="30">
        <f t="shared" si="8"/>
        <v>8.878636550055722E-3</v>
      </c>
      <c r="L80" s="25">
        <f t="shared" si="9"/>
        <v>3</v>
      </c>
      <c r="M80" s="25">
        <f t="shared" si="10"/>
        <v>4</v>
      </c>
      <c r="N80" s="25">
        <f t="shared" si="11"/>
        <v>2</v>
      </c>
      <c r="O80" s="25">
        <f t="shared" si="12"/>
        <v>7</v>
      </c>
      <c r="P80" s="14">
        <f t="shared" si="13"/>
        <v>3</v>
      </c>
      <c r="Q80" s="14">
        <f t="shared" si="14"/>
        <v>1</v>
      </c>
      <c r="R80" s="9">
        <f t="shared" si="15"/>
        <v>0</v>
      </c>
    </row>
    <row r="81" spans="1:18" x14ac:dyDescent="0.2">
      <c r="A81" s="14">
        <v>12</v>
      </c>
      <c r="B81" s="14">
        <v>0</v>
      </c>
      <c r="C81" s="14">
        <v>2</v>
      </c>
      <c r="D81" s="17">
        <v>2</v>
      </c>
      <c r="E81" s="18">
        <v>0</v>
      </c>
      <c r="F81" s="14">
        <v>4</v>
      </c>
      <c r="G81" s="19">
        <v>4</v>
      </c>
      <c r="H81" s="7">
        <f t="shared" si="5"/>
        <v>0.17274015301785209</v>
      </c>
      <c r="I81" s="7">
        <f t="shared" si="6"/>
        <v>0.29712460063897761</v>
      </c>
      <c r="J81" s="7">
        <f t="shared" si="7"/>
        <v>0.73186959414504327</v>
      </c>
      <c r="K81" s="30">
        <f t="shared" si="8"/>
        <v>3.756346232715882E-2</v>
      </c>
      <c r="L81" s="25">
        <f t="shared" si="9"/>
        <v>3</v>
      </c>
      <c r="M81" s="25">
        <f t="shared" si="10"/>
        <v>3</v>
      </c>
      <c r="N81" s="25">
        <f t="shared" si="11"/>
        <v>4</v>
      </c>
      <c r="O81" s="25">
        <f t="shared" si="12"/>
        <v>7</v>
      </c>
      <c r="P81" s="14">
        <f t="shared" si="13"/>
        <v>3</v>
      </c>
      <c r="Q81" s="14">
        <f t="shared" si="14"/>
        <v>2</v>
      </c>
      <c r="R81" s="9">
        <f t="shared" si="15"/>
        <v>0</v>
      </c>
    </row>
    <row r="82" spans="1:18" x14ac:dyDescent="0.2">
      <c r="A82" s="14">
        <v>13</v>
      </c>
      <c r="B82" s="14">
        <v>0</v>
      </c>
      <c r="C82" s="14">
        <v>0</v>
      </c>
      <c r="D82" s="17">
        <v>1</v>
      </c>
      <c r="E82" s="18">
        <v>4</v>
      </c>
      <c r="F82" s="14">
        <v>1</v>
      </c>
      <c r="G82" s="19">
        <v>2</v>
      </c>
      <c r="H82" s="7">
        <f t="shared" si="5"/>
        <v>0.17274015301785209</v>
      </c>
      <c r="I82" s="7">
        <f t="shared" si="6"/>
        <v>0.30670926517571884</v>
      </c>
      <c r="J82" s="7">
        <f t="shared" si="7"/>
        <v>9.5143047238855624E-2</v>
      </c>
      <c r="K82" s="30">
        <f t="shared" si="8"/>
        <v>5.0407742993864735E-3</v>
      </c>
      <c r="L82" s="25">
        <f t="shared" si="9"/>
        <v>3</v>
      </c>
      <c r="M82" s="25">
        <f t="shared" si="10"/>
        <v>7</v>
      </c>
      <c r="N82" s="25">
        <f t="shared" si="11"/>
        <v>1</v>
      </c>
      <c r="O82" s="25">
        <f t="shared" si="12"/>
        <v>5</v>
      </c>
      <c r="P82" s="14">
        <f t="shared" si="13"/>
        <v>3</v>
      </c>
      <c r="Q82" s="14">
        <f t="shared" si="14"/>
        <v>1</v>
      </c>
      <c r="R82" s="9">
        <f t="shared" si="15"/>
        <v>0</v>
      </c>
    </row>
    <row r="83" spans="1:18" x14ac:dyDescent="0.2">
      <c r="A83" s="14">
        <v>14</v>
      </c>
      <c r="B83" s="14">
        <v>0</v>
      </c>
      <c r="C83" s="14">
        <v>0</v>
      </c>
      <c r="D83" s="17">
        <v>0</v>
      </c>
      <c r="E83" s="18">
        <v>2</v>
      </c>
      <c r="F83" s="14">
        <v>2</v>
      </c>
      <c r="G83" s="19">
        <v>2</v>
      </c>
      <c r="H83" s="7">
        <f t="shared" si="5"/>
        <v>0.17274015301785209</v>
      </c>
      <c r="I83" s="7">
        <f t="shared" si="6"/>
        <v>0.30670926517571884</v>
      </c>
      <c r="J83" s="7">
        <f t="shared" si="7"/>
        <v>0.17298735861610115</v>
      </c>
      <c r="K83" s="30">
        <f t="shared" si="8"/>
        <v>9.1650441807026809E-3</v>
      </c>
      <c r="L83" s="25">
        <f t="shared" si="9"/>
        <v>3</v>
      </c>
      <c r="M83" s="25">
        <f t="shared" si="10"/>
        <v>5</v>
      </c>
      <c r="N83" s="25">
        <f t="shared" si="11"/>
        <v>2</v>
      </c>
      <c r="O83" s="25">
        <f t="shared" si="12"/>
        <v>5</v>
      </c>
      <c r="P83" s="14">
        <f t="shared" si="13"/>
        <v>3</v>
      </c>
      <c r="Q83" s="14">
        <f t="shared" si="14"/>
        <v>1</v>
      </c>
      <c r="R83" s="9">
        <f t="shared" si="15"/>
        <v>0</v>
      </c>
    </row>
    <row r="84" spans="1:18" x14ac:dyDescent="0.2">
      <c r="A84" s="14">
        <v>15</v>
      </c>
      <c r="B84" s="14">
        <v>0</v>
      </c>
      <c r="C84" s="14">
        <v>0</v>
      </c>
      <c r="D84" s="17">
        <v>2</v>
      </c>
      <c r="E84" s="18">
        <v>1</v>
      </c>
      <c r="F84" s="14">
        <v>4</v>
      </c>
      <c r="G84" s="19">
        <v>2</v>
      </c>
      <c r="H84" s="7">
        <f t="shared" si="5"/>
        <v>0.17274015301785209</v>
      </c>
      <c r="I84" s="7">
        <f t="shared" si="6"/>
        <v>0.30670926517571884</v>
      </c>
      <c r="J84" s="7">
        <f t="shared" si="7"/>
        <v>0.73186959414504327</v>
      </c>
      <c r="K84" s="30">
        <f t="shared" si="8"/>
        <v>3.877518691835749E-2</v>
      </c>
      <c r="L84" s="25">
        <f t="shared" si="9"/>
        <v>3</v>
      </c>
      <c r="M84" s="25">
        <f t="shared" si="10"/>
        <v>4</v>
      </c>
      <c r="N84" s="25">
        <f t="shared" si="11"/>
        <v>4</v>
      </c>
      <c r="O84" s="25">
        <f t="shared" si="12"/>
        <v>5</v>
      </c>
      <c r="P84" s="14">
        <f t="shared" si="13"/>
        <v>4</v>
      </c>
      <c r="Q84" s="14">
        <f t="shared" si="14"/>
        <v>1</v>
      </c>
      <c r="R84" s="9">
        <f t="shared" si="15"/>
        <v>0</v>
      </c>
    </row>
    <row r="85" spans="1:18" x14ac:dyDescent="0.2">
      <c r="A85" s="14">
        <v>16</v>
      </c>
      <c r="B85" s="14">
        <v>0</v>
      </c>
      <c r="C85" s="14">
        <v>1</v>
      </c>
      <c r="D85" s="17">
        <v>1</v>
      </c>
      <c r="E85" s="18">
        <v>6</v>
      </c>
      <c r="F85" s="14">
        <v>1</v>
      </c>
      <c r="G85" s="19">
        <v>1</v>
      </c>
      <c r="H85" s="7">
        <f t="shared" si="5"/>
        <v>0.17274015301785209</v>
      </c>
      <c r="I85" s="7">
        <f t="shared" si="6"/>
        <v>0.39616613418530355</v>
      </c>
      <c r="J85" s="7">
        <f t="shared" si="7"/>
        <v>9.5143047238855624E-2</v>
      </c>
      <c r="K85" s="30">
        <f t="shared" si="8"/>
        <v>6.5110001367075301E-3</v>
      </c>
      <c r="L85" s="25">
        <f t="shared" si="9"/>
        <v>3</v>
      </c>
      <c r="M85" s="25">
        <f t="shared" si="10"/>
        <v>9</v>
      </c>
      <c r="N85" s="25">
        <f t="shared" si="11"/>
        <v>1</v>
      </c>
      <c r="O85" s="25">
        <f t="shared" si="12"/>
        <v>4</v>
      </c>
      <c r="P85" s="14">
        <f t="shared" si="13"/>
        <v>3</v>
      </c>
      <c r="Q85" s="14">
        <f t="shared" si="14"/>
        <v>1</v>
      </c>
      <c r="R85" s="9">
        <f t="shared" si="15"/>
        <v>0</v>
      </c>
    </row>
    <row r="86" spans="1:18" x14ac:dyDescent="0.2">
      <c r="A86" s="14">
        <v>17</v>
      </c>
      <c r="B86" s="14">
        <v>0</v>
      </c>
      <c r="C86" s="14">
        <v>1</v>
      </c>
      <c r="D86" s="17">
        <v>0</v>
      </c>
      <c r="E86" s="18">
        <v>4</v>
      </c>
      <c r="F86" s="14">
        <v>2</v>
      </c>
      <c r="G86" s="19">
        <v>1</v>
      </c>
      <c r="H86" s="7">
        <f t="shared" si="5"/>
        <v>0.17274015301785209</v>
      </c>
      <c r="I86" s="7">
        <f t="shared" si="6"/>
        <v>0.39616613418530355</v>
      </c>
      <c r="J86" s="7">
        <f t="shared" si="7"/>
        <v>0.17298735861610115</v>
      </c>
      <c r="K86" s="30">
        <f t="shared" si="8"/>
        <v>1.1838182066740964E-2</v>
      </c>
      <c r="L86" s="25">
        <f t="shared" si="9"/>
        <v>3</v>
      </c>
      <c r="M86" s="25">
        <f t="shared" si="10"/>
        <v>7</v>
      </c>
      <c r="N86" s="25">
        <f t="shared" si="11"/>
        <v>2</v>
      </c>
      <c r="O86" s="25">
        <f t="shared" si="12"/>
        <v>4</v>
      </c>
      <c r="P86" s="14">
        <f t="shared" si="13"/>
        <v>3</v>
      </c>
      <c r="Q86" s="14">
        <f t="shared" si="14"/>
        <v>1</v>
      </c>
      <c r="R86" s="9">
        <f t="shared" si="15"/>
        <v>0</v>
      </c>
    </row>
    <row r="87" spans="1:18" x14ac:dyDescent="0.2">
      <c r="A87" s="14">
        <v>18</v>
      </c>
      <c r="B87" s="14">
        <v>0</v>
      </c>
      <c r="C87" s="14">
        <v>1</v>
      </c>
      <c r="D87" s="17">
        <v>2</v>
      </c>
      <c r="E87" s="18">
        <v>3</v>
      </c>
      <c r="F87" s="14">
        <v>4</v>
      </c>
      <c r="G87" s="19">
        <v>1</v>
      </c>
      <c r="H87" s="7">
        <f t="shared" si="5"/>
        <v>0.17274015301785209</v>
      </c>
      <c r="I87" s="7">
        <f t="shared" si="6"/>
        <v>0.39616613418530355</v>
      </c>
      <c r="J87" s="7">
        <f t="shared" si="7"/>
        <v>0.73186959414504327</v>
      </c>
      <c r="K87" s="30">
        <f t="shared" si="8"/>
        <v>5.0084616436211767E-2</v>
      </c>
      <c r="L87" s="25">
        <f t="shared" si="9"/>
        <v>3</v>
      </c>
      <c r="M87" s="25">
        <f t="shared" si="10"/>
        <v>6</v>
      </c>
      <c r="N87" s="25">
        <f t="shared" si="11"/>
        <v>4</v>
      </c>
      <c r="O87" s="25">
        <f t="shared" si="12"/>
        <v>4</v>
      </c>
      <c r="P87" s="14">
        <f t="shared" si="13"/>
        <v>4</v>
      </c>
      <c r="Q87" s="14">
        <f t="shared" si="14"/>
        <v>1</v>
      </c>
      <c r="R87" s="9">
        <f t="shared" si="15"/>
        <v>0</v>
      </c>
    </row>
    <row r="88" spans="1:18" x14ac:dyDescent="0.2">
      <c r="A88" s="14">
        <v>19</v>
      </c>
      <c r="B88" s="14">
        <v>2</v>
      </c>
      <c r="C88" s="14">
        <v>2</v>
      </c>
      <c r="D88" s="14">
        <v>1</v>
      </c>
      <c r="E88" s="18">
        <v>3</v>
      </c>
      <c r="F88" s="14">
        <v>0</v>
      </c>
      <c r="G88" s="19">
        <v>6</v>
      </c>
      <c r="H88" s="7">
        <f t="shared" si="5"/>
        <v>7.9172570133182213E-2</v>
      </c>
      <c r="I88" s="7">
        <f t="shared" si="6"/>
        <v>0.29712460063897761</v>
      </c>
      <c r="J88" s="7">
        <f t="shared" si="7"/>
        <v>9.5143047238855624E-2</v>
      </c>
      <c r="K88" s="30">
        <f t="shared" si="8"/>
        <v>2.2381562969932128E-3</v>
      </c>
      <c r="L88" s="25">
        <f t="shared" si="9"/>
        <v>3</v>
      </c>
      <c r="M88" s="25">
        <f t="shared" si="10"/>
        <v>6</v>
      </c>
      <c r="N88" s="25">
        <f t="shared" si="11"/>
        <v>0</v>
      </c>
      <c r="O88" s="25">
        <f t="shared" si="12"/>
        <v>9</v>
      </c>
      <c r="P88" s="14">
        <f t="shared" si="13"/>
        <v>3</v>
      </c>
      <c r="Q88" s="14">
        <f t="shared" si="14"/>
        <v>1</v>
      </c>
      <c r="R88" s="9">
        <f t="shared" si="15"/>
        <v>0</v>
      </c>
    </row>
    <row r="89" spans="1:18" x14ac:dyDescent="0.2">
      <c r="A89" s="14">
        <v>20</v>
      </c>
      <c r="B89" s="14">
        <v>2</v>
      </c>
      <c r="C89" s="14">
        <v>2</v>
      </c>
      <c r="D89" s="14">
        <v>0</v>
      </c>
      <c r="E89" s="18">
        <v>1</v>
      </c>
      <c r="F89" s="14">
        <v>1</v>
      </c>
      <c r="G89" s="19">
        <v>6</v>
      </c>
      <c r="H89" s="7">
        <f t="shared" si="5"/>
        <v>7.9172570133182213E-2</v>
      </c>
      <c r="I89" s="7">
        <f t="shared" si="6"/>
        <v>0.29712460063897761</v>
      </c>
      <c r="J89" s="7">
        <f t="shared" si="7"/>
        <v>0.17298735861610115</v>
      </c>
      <c r="K89" s="30">
        <f t="shared" si="8"/>
        <v>4.0693750854422055E-3</v>
      </c>
      <c r="L89" s="25">
        <f t="shared" si="9"/>
        <v>3</v>
      </c>
      <c r="M89" s="25">
        <f t="shared" si="10"/>
        <v>4</v>
      </c>
      <c r="N89" s="25">
        <f t="shared" si="11"/>
        <v>1</v>
      </c>
      <c r="O89" s="25">
        <f t="shared" si="12"/>
        <v>9</v>
      </c>
      <c r="P89" s="14">
        <f t="shared" si="13"/>
        <v>3</v>
      </c>
      <c r="Q89" s="14">
        <f t="shared" si="14"/>
        <v>1</v>
      </c>
      <c r="R89" s="9">
        <f t="shared" si="15"/>
        <v>0</v>
      </c>
    </row>
    <row r="90" spans="1:18" x14ac:dyDescent="0.2">
      <c r="A90" s="14">
        <v>21</v>
      </c>
      <c r="B90" s="14">
        <v>2</v>
      </c>
      <c r="C90" s="14">
        <v>2</v>
      </c>
      <c r="D90" s="14">
        <v>2</v>
      </c>
      <c r="E90" s="18">
        <v>0</v>
      </c>
      <c r="F90" s="14">
        <v>3</v>
      </c>
      <c r="G90" s="19">
        <v>6</v>
      </c>
      <c r="H90" s="7">
        <f t="shared" si="5"/>
        <v>7.9172570133182213E-2</v>
      </c>
      <c r="I90" s="7">
        <f t="shared" si="6"/>
        <v>0.29712460063897761</v>
      </c>
      <c r="J90" s="7">
        <f t="shared" si="7"/>
        <v>0.73186959414504327</v>
      </c>
      <c r="K90" s="30">
        <f t="shared" si="8"/>
        <v>1.7216586899947792E-2</v>
      </c>
      <c r="L90" s="25">
        <f t="shared" si="9"/>
        <v>3</v>
      </c>
      <c r="M90" s="25">
        <f t="shared" si="10"/>
        <v>3</v>
      </c>
      <c r="N90" s="25">
        <f t="shared" si="11"/>
        <v>3</v>
      </c>
      <c r="O90" s="25">
        <f t="shared" si="12"/>
        <v>9</v>
      </c>
      <c r="P90" s="14">
        <f t="shared" si="13"/>
        <v>2</v>
      </c>
      <c r="Q90" s="14">
        <f t="shared" si="14"/>
        <v>3</v>
      </c>
      <c r="R90" s="9">
        <f t="shared" si="15"/>
        <v>0.33333333333333331</v>
      </c>
    </row>
    <row r="91" spans="1:18" x14ac:dyDescent="0.2">
      <c r="A91" s="14">
        <v>22</v>
      </c>
      <c r="B91" s="14">
        <v>2</v>
      </c>
      <c r="C91" s="14">
        <v>0</v>
      </c>
      <c r="D91" s="17">
        <v>1</v>
      </c>
      <c r="E91" s="18">
        <v>4</v>
      </c>
      <c r="F91" s="14">
        <v>0</v>
      </c>
      <c r="G91" s="19">
        <v>4</v>
      </c>
      <c r="H91" s="7">
        <f t="shared" si="5"/>
        <v>7.9172570133182213E-2</v>
      </c>
      <c r="I91" s="7">
        <f t="shared" si="6"/>
        <v>0.30670926517571884</v>
      </c>
      <c r="J91" s="7">
        <f t="shared" si="7"/>
        <v>9.5143047238855624E-2</v>
      </c>
      <c r="K91" s="30">
        <f t="shared" si="8"/>
        <v>2.3103548872188007E-3</v>
      </c>
      <c r="L91" s="25">
        <f t="shared" si="9"/>
        <v>3</v>
      </c>
      <c r="M91" s="25">
        <f t="shared" si="10"/>
        <v>7</v>
      </c>
      <c r="N91" s="25">
        <f t="shared" si="11"/>
        <v>0</v>
      </c>
      <c r="O91" s="25">
        <f t="shared" si="12"/>
        <v>7</v>
      </c>
      <c r="P91" s="14">
        <f t="shared" si="13"/>
        <v>3</v>
      </c>
      <c r="Q91" s="14">
        <f t="shared" si="14"/>
        <v>1</v>
      </c>
      <c r="R91" s="9">
        <f t="shared" si="15"/>
        <v>0</v>
      </c>
    </row>
    <row r="92" spans="1:18" x14ac:dyDescent="0.2">
      <c r="A92" s="14">
        <v>23</v>
      </c>
      <c r="B92" s="14">
        <v>2</v>
      </c>
      <c r="C92" s="14">
        <v>0</v>
      </c>
      <c r="D92" s="17">
        <v>0</v>
      </c>
      <c r="E92" s="18">
        <v>2</v>
      </c>
      <c r="F92" s="14">
        <v>1</v>
      </c>
      <c r="G92" s="19">
        <v>4</v>
      </c>
      <c r="H92" s="7">
        <f t="shared" si="5"/>
        <v>7.9172570133182213E-2</v>
      </c>
      <c r="I92" s="7">
        <f t="shared" si="6"/>
        <v>0.30670926517571884</v>
      </c>
      <c r="J92" s="7">
        <f t="shared" si="7"/>
        <v>0.17298735861610115</v>
      </c>
      <c r="K92" s="30">
        <f t="shared" si="8"/>
        <v>4.2006452494887294E-3</v>
      </c>
      <c r="L92" s="25">
        <f t="shared" si="9"/>
        <v>3</v>
      </c>
      <c r="M92" s="25">
        <f t="shared" si="10"/>
        <v>5</v>
      </c>
      <c r="N92" s="25">
        <f t="shared" si="11"/>
        <v>1</v>
      </c>
      <c r="O92" s="25">
        <f t="shared" si="12"/>
        <v>7</v>
      </c>
      <c r="P92" s="14">
        <f t="shared" si="13"/>
        <v>3</v>
      </c>
      <c r="Q92" s="14">
        <f t="shared" si="14"/>
        <v>1</v>
      </c>
      <c r="R92" s="9">
        <f t="shared" si="15"/>
        <v>0</v>
      </c>
    </row>
    <row r="93" spans="1:18" x14ac:dyDescent="0.2">
      <c r="A93" s="14">
        <v>24</v>
      </c>
      <c r="B93" s="14">
        <v>2</v>
      </c>
      <c r="C93" s="14">
        <v>0</v>
      </c>
      <c r="D93" s="17">
        <v>2</v>
      </c>
      <c r="E93" s="18">
        <v>1</v>
      </c>
      <c r="F93" s="14">
        <v>3</v>
      </c>
      <c r="G93" s="19">
        <v>4</v>
      </c>
      <c r="H93" s="7">
        <f t="shared" si="5"/>
        <v>7.9172570133182213E-2</v>
      </c>
      <c r="I93" s="7">
        <f t="shared" si="6"/>
        <v>0.30670926517571884</v>
      </c>
      <c r="J93" s="7">
        <f t="shared" si="7"/>
        <v>0.73186959414504327</v>
      </c>
      <c r="K93" s="30">
        <f t="shared" si="8"/>
        <v>1.7771960670913852E-2</v>
      </c>
      <c r="L93" s="25">
        <f t="shared" si="9"/>
        <v>3</v>
      </c>
      <c r="M93" s="25">
        <f t="shared" si="10"/>
        <v>4</v>
      </c>
      <c r="N93" s="25">
        <f t="shared" si="11"/>
        <v>3</v>
      </c>
      <c r="O93" s="25">
        <f t="shared" si="12"/>
        <v>7</v>
      </c>
      <c r="P93" s="14">
        <f t="shared" si="13"/>
        <v>3</v>
      </c>
      <c r="Q93" s="14">
        <f t="shared" si="14"/>
        <v>2</v>
      </c>
      <c r="R93" s="9">
        <f t="shared" si="15"/>
        <v>0</v>
      </c>
    </row>
    <row r="94" spans="1:18" x14ac:dyDescent="0.2">
      <c r="A94" s="14">
        <v>25</v>
      </c>
      <c r="B94" s="14">
        <v>2</v>
      </c>
      <c r="C94" s="14">
        <v>1</v>
      </c>
      <c r="D94" s="17">
        <v>1</v>
      </c>
      <c r="E94" s="18">
        <v>6</v>
      </c>
      <c r="F94" s="14">
        <v>0</v>
      </c>
      <c r="G94" s="19">
        <v>3</v>
      </c>
      <c r="H94" s="7">
        <f t="shared" si="5"/>
        <v>7.9172570133182213E-2</v>
      </c>
      <c r="I94" s="7">
        <f t="shared" si="6"/>
        <v>0.39616613418530355</v>
      </c>
      <c r="J94" s="7">
        <f t="shared" si="7"/>
        <v>9.5143047238855624E-2</v>
      </c>
      <c r="K94" s="30">
        <f t="shared" si="8"/>
        <v>2.9842083959909517E-3</v>
      </c>
      <c r="L94" s="25">
        <f t="shared" si="9"/>
        <v>3</v>
      </c>
      <c r="M94" s="25">
        <f t="shared" si="10"/>
        <v>9</v>
      </c>
      <c r="N94" s="25">
        <f t="shared" si="11"/>
        <v>0</v>
      </c>
      <c r="O94" s="25">
        <f t="shared" si="12"/>
        <v>6</v>
      </c>
      <c r="P94" s="14">
        <f t="shared" si="13"/>
        <v>3</v>
      </c>
      <c r="Q94" s="14">
        <f t="shared" si="14"/>
        <v>1</v>
      </c>
      <c r="R94" s="9">
        <f t="shared" si="15"/>
        <v>0</v>
      </c>
    </row>
    <row r="95" spans="1:18" x14ac:dyDescent="0.2">
      <c r="A95" s="14">
        <v>26</v>
      </c>
      <c r="B95" s="14">
        <v>2</v>
      </c>
      <c r="C95" s="14">
        <v>1</v>
      </c>
      <c r="D95" s="17">
        <v>0</v>
      </c>
      <c r="E95" s="18">
        <v>4</v>
      </c>
      <c r="F95" s="14">
        <v>1</v>
      </c>
      <c r="G95" s="19">
        <v>3</v>
      </c>
      <c r="H95" s="7">
        <f t="shared" si="5"/>
        <v>7.9172570133182213E-2</v>
      </c>
      <c r="I95" s="7">
        <f t="shared" si="6"/>
        <v>0.39616613418530355</v>
      </c>
      <c r="J95" s="7">
        <f t="shared" si="7"/>
        <v>0.17298735861610115</v>
      </c>
      <c r="K95" s="30">
        <f t="shared" si="8"/>
        <v>5.425833447256276E-3</v>
      </c>
      <c r="L95" s="25">
        <f t="shared" si="9"/>
        <v>3</v>
      </c>
      <c r="M95" s="25">
        <f t="shared" si="10"/>
        <v>7</v>
      </c>
      <c r="N95" s="25">
        <f t="shared" si="11"/>
        <v>1</v>
      </c>
      <c r="O95" s="25">
        <f t="shared" si="12"/>
        <v>6</v>
      </c>
      <c r="P95" s="14">
        <f t="shared" si="13"/>
        <v>3</v>
      </c>
      <c r="Q95" s="14">
        <f t="shared" si="14"/>
        <v>1</v>
      </c>
      <c r="R95" s="9">
        <f t="shared" si="15"/>
        <v>0</v>
      </c>
    </row>
    <row r="96" spans="1:18" x14ac:dyDescent="0.2">
      <c r="A96" s="14">
        <v>27</v>
      </c>
      <c r="B96" s="14">
        <v>2</v>
      </c>
      <c r="C96" s="14">
        <v>1</v>
      </c>
      <c r="D96" s="17">
        <v>2</v>
      </c>
      <c r="E96" s="18">
        <v>3</v>
      </c>
      <c r="F96" s="14">
        <v>3</v>
      </c>
      <c r="G96" s="19">
        <v>3</v>
      </c>
      <c r="H96" s="7">
        <f t="shared" si="5"/>
        <v>7.9172570133182213E-2</v>
      </c>
      <c r="I96" s="7">
        <f t="shared" si="6"/>
        <v>0.39616613418530355</v>
      </c>
      <c r="J96" s="7">
        <f t="shared" si="7"/>
        <v>0.73186959414504327</v>
      </c>
      <c r="K96" s="30">
        <f t="shared" si="8"/>
        <v>2.2955449199930398E-2</v>
      </c>
      <c r="L96" s="25">
        <f t="shared" si="9"/>
        <v>3</v>
      </c>
      <c r="M96" s="25">
        <f t="shared" si="10"/>
        <v>6</v>
      </c>
      <c r="N96" s="25">
        <f t="shared" si="11"/>
        <v>3</v>
      </c>
      <c r="O96" s="25">
        <f t="shared" si="12"/>
        <v>6</v>
      </c>
      <c r="P96" s="14">
        <f t="shared" si="13"/>
        <v>3</v>
      </c>
      <c r="Q96" s="14">
        <f t="shared" si="14"/>
        <v>2</v>
      </c>
      <c r="R96" s="9">
        <f t="shared" si="15"/>
        <v>0</v>
      </c>
    </row>
    <row r="98" spans="10:11" x14ac:dyDescent="0.2">
      <c r="J98" t="s">
        <v>100</v>
      </c>
      <c r="K98" s="53">
        <f>SUM(K70:K96)</f>
        <v>0.99999999999999978</v>
      </c>
    </row>
  </sheetData>
  <mergeCells count="91">
    <mergeCell ref="S21:S32"/>
    <mergeCell ref="R2:R11"/>
    <mergeCell ref="A10:H11"/>
    <mergeCell ref="M2:Q3"/>
    <mergeCell ref="M8:Q8"/>
    <mergeCell ref="E24:H24"/>
    <mergeCell ref="L21:O21"/>
    <mergeCell ref="A30:C30"/>
    <mergeCell ref="M26:O26"/>
    <mergeCell ref="M27:O27"/>
    <mergeCell ref="M28:O28"/>
    <mergeCell ref="B26:D26"/>
    <mergeCell ref="B27:D27"/>
    <mergeCell ref="B28:D28"/>
    <mergeCell ref="E26:F26"/>
    <mergeCell ref="E27:F27"/>
    <mergeCell ref="A17:D17"/>
    <mergeCell ref="G7:I7"/>
    <mergeCell ref="G8:I8"/>
    <mergeCell ref="A12:D12"/>
    <mergeCell ref="A13:D13"/>
    <mergeCell ref="A14:D14"/>
    <mergeCell ref="A15:D15"/>
    <mergeCell ref="A16:D16"/>
    <mergeCell ref="F13:H13"/>
    <mergeCell ref="F14:H14"/>
    <mergeCell ref="F15:H15"/>
    <mergeCell ref="F16:H16"/>
    <mergeCell ref="F17:H17"/>
    <mergeCell ref="F12:H12"/>
    <mergeCell ref="A3:E3"/>
    <mergeCell ref="F3:H3"/>
    <mergeCell ref="A5:F5"/>
    <mergeCell ref="G5:I5"/>
    <mergeCell ref="G6:I6"/>
    <mergeCell ref="A6:E6"/>
    <mergeCell ref="O37:Q37"/>
    <mergeCell ref="O38:Q40"/>
    <mergeCell ref="G28:I28"/>
    <mergeCell ref="H33:R34"/>
    <mergeCell ref="E28:F28"/>
    <mergeCell ref="G26:I26"/>
    <mergeCell ref="G27:I27"/>
    <mergeCell ref="I60:I62"/>
    <mergeCell ref="I48:I53"/>
    <mergeCell ref="K38:N40"/>
    <mergeCell ref="K41:N43"/>
    <mergeCell ref="K44:N47"/>
    <mergeCell ref="K48:N53"/>
    <mergeCell ref="K54:N56"/>
    <mergeCell ref="K57:N59"/>
    <mergeCell ref="K60:N62"/>
    <mergeCell ref="E35:G35"/>
    <mergeCell ref="K37:N37"/>
    <mergeCell ref="O60:Q62"/>
    <mergeCell ref="O63:Q63"/>
    <mergeCell ref="R37:S63"/>
    <mergeCell ref="K63:N63"/>
    <mergeCell ref="D38:D40"/>
    <mergeCell ref="D44:D47"/>
    <mergeCell ref="D41:D43"/>
    <mergeCell ref="D48:D53"/>
    <mergeCell ref="D54:D56"/>
    <mergeCell ref="D57:D59"/>
    <mergeCell ref="D60:D62"/>
    <mergeCell ref="I38:I40"/>
    <mergeCell ref="I41:I43"/>
    <mergeCell ref="I44:I47"/>
    <mergeCell ref="I54:I56"/>
    <mergeCell ref="I57:I59"/>
    <mergeCell ref="O41:Q43"/>
    <mergeCell ref="O44:Q47"/>
    <mergeCell ref="O48:Q53"/>
    <mergeCell ref="O54:Q56"/>
    <mergeCell ref="O57:Q59"/>
    <mergeCell ref="A67:K67"/>
    <mergeCell ref="L67:O68"/>
    <mergeCell ref="P67:P69"/>
    <mergeCell ref="Q67:Q69"/>
    <mergeCell ref="R67:R69"/>
    <mergeCell ref="A68:A69"/>
    <mergeCell ref="B68:D68"/>
    <mergeCell ref="E68:G68"/>
    <mergeCell ref="H68:K68"/>
    <mergeCell ref="D35:D36"/>
    <mergeCell ref="R35:S36"/>
    <mergeCell ref="O35:Q36"/>
    <mergeCell ref="K35:N36"/>
    <mergeCell ref="J35:J36"/>
    <mergeCell ref="I35:I36"/>
    <mergeCell ref="H35:H36"/>
  </mergeCells>
  <conditionalFormatting sqref="R20">
    <cfRule type="cellIs" dxfId="17" priority="2" operator="greaterThan">
      <formula>0</formula>
    </cfRule>
  </conditionalFormatting>
  <conditionalFormatting sqref="R70:R96">
    <cfRule type="cellIs" dxfId="16" priority="1" operator="greaterThan">
      <formula>0</formula>
    </cfRule>
  </conditionalFormatting>
  <pageMargins left="0.7" right="0.7" top="0.78740157499999996" bottom="0.78740157499999996" header="0.3" footer="0.3"/>
  <pageSetup paperSize="9" scale="49" fitToWidth="0" orientation="portrait" r:id="rId1"/>
  <ignoredErrors>
    <ignoredError sqref="B31:B32" numberStoredAsText="1"/>
    <ignoredError sqref="I38:N40 I60:N63 I41 K41:N41 I42 K42:N42 I43 K43:N43 I44 K44:N44 I45 K45:N45 I46 K46:N46 I47 K47:N47 I48 K48:N48 I49 K49:N49 I50 K50:N50 I51 K51:N51 I52 K52:N52 I53 K53:N53 I54 K54:N54 I55 K55:N55 I56 K56:N56 I57 K57:N57 I58 K58:N58 I59 K59:N59"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U96"/>
  <sheetViews>
    <sheetView topLeftCell="A28" zoomScale="120" zoomScaleNormal="120" workbookViewId="0">
      <selection activeCell="F3" sqref="F3:H3"/>
    </sheetView>
  </sheetViews>
  <sheetFormatPr baseColWidth="10" defaultRowHeight="15" x14ac:dyDescent="0.2"/>
  <cols>
    <col min="1" max="1" width="4.1640625" customWidth="1"/>
    <col min="2" max="7" width="4.5" customWidth="1"/>
    <col min="8" max="10" width="8.5" customWidth="1"/>
    <col min="11" max="11" width="9.83203125" customWidth="1"/>
    <col min="12" max="15" width="4.5" customWidth="1"/>
    <col min="16" max="16" width="9.83203125" customWidth="1"/>
    <col min="18" max="18" width="9.1640625" customWidth="1"/>
    <col min="19" max="19" width="8.5" customWidth="1"/>
  </cols>
  <sheetData>
    <row r="2" spans="1:18" x14ac:dyDescent="0.2">
      <c r="M2" s="132" t="s">
        <v>58</v>
      </c>
      <c r="N2" s="132"/>
      <c r="O2" s="132"/>
      <c r="P2" s="132"/>
      <c r="Q2" s="132"/>
      <c r="R2" s="125" t="s">
        <v>87</v>
      </c>
    </row>
    <row r="3" spans="1:18" x14ac:dyDescent="0.2">
      <c r="A3" s="119" t="s">
        <v>49</v>
      </c>
      <c r="B3" s="119"/>
      <c r="C3" s="119"/>
      <c r="D3" s="119"/>
      <c r="E3" s="119"/>
      <c r="F3" s="120" t="s">
        <v>108</v>
      </c>
      <c r="G3" s="120"/>
      <c r="H3" s="120"/>
      <c r="I3" t="s">
        <v>55</v>
      </c>
      <c r="M3" s="132"/>
      <c r="N3" s="132"/>
      <c r="O3" s="132"/>
      <c r="P3" s="132"/>
      <c r="Q3" s="132"/>
      <c r="R3" s="125"/>
    </row>
    <row r="4" spans="1:18" ht="19" x14ac:dyDescent="0.25">
      <c r="C4" s="20"/>
      <c r="D4" s="20"/>
      <c r="E4" s="20"/>
      <c r="O4" s="14" t="s">
        <v>42</v>
      </c>
      <c r="P4" s="24">
        <f>B38</f>
        <v>0</v>
      </c>
      <c r="R4" s="125"/>
    </row>
    <row r="5" spans="1:18" ht="19" x14ac:dyDescent="0.25">
      <c r="A5" s="107" t="s">
        <v>53</v>
      </c>
      <c r="B5" s="119"/>
      <c r="C5" s="119"/>
      <c r="D5" s="119"/>
      <c r="E5" s="119"/>
      <c r="F5" s="119"/>
      <c r="G5" s="134" t="str">
        <f>F3</f>
        <v>Senegal</v>
      </c>
      <c r="H5" s="135"/>
      <c r="I5" s="136"/>
      <c r="J5" s="14" t="s">
        <v>38</v>
      </c>
      <c r="O5" s="14" t="s">
        <v>43</v>
      </c>
      <c r="P5" s="24">
        <f t="shared" ref="P5:P6" si="0">B39</f>
        <v>3</v>
      </c>
      <c r="R5" s="125"/>
    </row>
    <row r="6" spans="1:18" ht="19" x14ac:dyDescent="0.25">
      <c r="A6" s="120"/>
      <c r="B6" s="119"/>
      <c r="C6" s="119"/>
      <c r="D6" s="119"/>
      <c r="E6" s="119"/>
      <c r="G6" s="134" t="s">
        <v>24</v>
      </c>
      <c r="H6" s="135"/>
      <c r="I6" s="136"/>
      <c r="J6" s="14" t="s">
        <v>39</v>
      </c>
      <c r="O6" s="14" t="s">
        <v>57</v>
      </c>
      <c r="P6" s="24">
        <f t="shared" si="0"/>
        <v>3</v>
      </c>
      <c r="R6" s="125"/>
    </row>
    <row r="7" spans="1:18" ht="17.25" customHeight="1" x14ac:dyDescent="0.2">
      <c r="C7" s="1"/>
      <c r="D7" s="1"/>
      <c r="E7" s="13"/>
      <c r="G7" s="134" t="s">
        <v>109</v>
      </c>
      <c r="H7" s="135"/>
      <c r="I7" s="136"/>
      <c r="J7" s="14" t="s">
        <v>40</v>
      </c>
      <c r="R7" s="119"/>
    </row>
    <row r="8" spans="1:18" ht="18.75" customHeight="1" x14ac:dyDescent="0.2">
      <c r="C8" s="1"/>
      <c r="D8" s="1"/>
      <c r="E8" s="13"/>
      <c r="G8" s="134" t="s">
        <v>31</v>
      </c>
      <c r="H8" s="135"/>
      <c r="I8" s="136"/>
      <c r="J8" s="14" t="s">
        <v>41</v>
      </c>
      <c r="M8" s="120"/>
      <c r="N8" s="120"/>
      <c r="O8" s="120"/>
      <c r="P8" s="120"/>
      <c r="Q8" s="120"/>
      <c r="R8" s="119"/>
    </row>
    <row r="9" spans="1:18" ht="18.75" customHeight="1" x14ac:dyDescent="0.2">
      <c r="C9" s="1"/>
      <c r="D9" s="1"/>
      <c r="E9" s="13"/>
      <c r="G9" s="13"/>
      <c r="H9" s="13"/>
      <c r="I9" s="13"/>
      <c r="J9" s="13"/>
      <c r="M9" s="32"/>
      <c r="N9" s="32"/>
      <c r="O9" s="32"/>
      <c r="P9" s="32"/>
      <c r="Q9" s="32"/>
      <c r="R9" s="119"/>
    </row>
    <row r="10" spans="1:18" x14ac:dyDescent="0.2">
      <c r="A10" s="126" t="s">
        <v>88</v>
      </c>
      <c r="B10" s="127"/>
      <c r="C10" s="127"/>
      <c r="D10" s="127"/>
      <c r="E10" s="127"/>
      <c r="F10" s="127"/>
      <c r="G10" s="127"/>
      <c r="H10" s="128"/>
      <c r="J10" s="13"/>
      <c r="O10" s="42"/>
      <c r="P10" s="13"/>
      <c r="Q10" s="43"/>
      <c r="R10" s="119"/>
    </row>
    <row r="11" spans="1:18" x14ac:dyDescent="0.2">
      <c r="A11" s="129"/>
      <c r="B11" s="130"/>
      <c r="C11" s="130"/>
      <c r="D11" s="130"/>
      <c r="E11" s="130"/>
      <c r="F11" s="130"/>
      <c r="G11" s="130"/>
      <c r="H11" s="131"/>
      <c r="I11" s="47">
        <v>1</v>
      </c>
      <c r="J11" s="22">
        <v>0</v>
      </c>
      <c r="K11" s="22">
        <v>2</v>
      </c>
      <c r="M11" s="32" t="s">
        <v>59</v>
      </c>
      <c r="N11" s="32"/>
      <c r="O11" s="43"/>
      <c r="P11" s="46"/>
      <c r="Q11" s="43"/>
      <c r="R11" s="119"/>
    </row>
    <row r="12" spans="1:18" x14ac:dyDescent="0.2">
      <c r="A12" s="122" t="str">
        <f>G5</f>
        <v>Senegal</v>
      </c>
      <c r="B12" s="123"/>
      <c r="C12" s="123"/>
      <c r="D12" s="123"/>
      <c r="E12" s="21" t="s">
        <v>56</v>
      </c>
      <c r="F12" s="121" t="str">
        <f>G6</f>
        <v>Niederlande</v>
      </c>
      <c r="G12" s="123"/>
      <c r="H12" s="123"/>
      <c r="I12" s="7">
        <f>Quoten_und_WSK!N5</f>
        <v>0.17298937784522</v>
      </c>
      <c r="J12" s="7">
        <f>Quoten_und_WSK!O5</f>
        <v>0.2503793626707132</v>
      </c>
      <c r="K12" s="7">
        <f>Quoten_und_WSK!P5</f>
        <v>0.57663125948406668</v>
      </c>
      <c r="O12" s="26" t="s">
        <v>38</v>
      </c>
      <c r="P12" s="14">
        <f>SUM(P4:P6)</f>
        <v>6</v>
      </c>
      <c r="Q12" s="43"/>
    </row>
    <row r="13" spans="1:18" x14ac:dyDescent="0.2">
      <c r="A13" s="122" t="str">
        <f>G7</f>
        <v>Katar</v>
      </c>
      <c r="B13" s="123"/>
      <c r="C13" s="123"/>
      <c r="D13" s="123"/>
      <c r="E13" s="21" t="s">
        <v>56</v>
      </c>
      <c r="F13" s="121" t="str">
        <f>G8</f>
        <v>Ecuador</v>
      </c>
      <c r="G13" s="123"/>
      <c r="H13" s="123"/>
      <c r="I13" s="7">
        <f>Quoten_und_WSK!N6</f>
        <v>0.27966101694915257</v>
      </c>
      <c r="J13" s="7">
        <f>Quoten_und_WSK!O6</f>
        <v>0.28813559322033899</v>
      </c>
      <c r="K13" s="7">
        <f>Quoten_und_WSK!P6</f>
        <v>0.43220338983050843</v>
      </c>
      <c r="O13" s="23" t="s">
        <v>39</v>
      </c>
      <c r="P13" s="31">
        <f>IF($P$4=3,0, IF($P$4=1,1,3))</f>
        <v>3</v>
      </c>
    </row>
    <row r="14" spans="1:18" x14ac:dyDescent="0.2">
      <c r="A14" s="122" t="str">
        <f>G7</f>
        <v>Katar</v>
      </c>
      <c r="B14" s="123"/>
      <c r="C14" s="123"/>
      <c r="D14" s="123"/>
      <c r="E14" s="21" t="s">
        <v>56</v>
      </c>
      <c r="F14" s="121" t="str">
        <f>G5</f>
        <v>Senegal</v>
      </c>
      <c r="G14" s="123"/>
      <c r="H14" s="123"/>
      <c r="I14" s="7">
        <f>Quoten_und_WSK!N7</f>
        <v>0.23741007194244607</v>
      </c>
      <c r="J14" s="7">
        <f>Quoten_und_WSK!O7</f>
        <v>0.28776978417266191</v>
      </c>
      <c r="K14" s="7">
        <f>Quoten_und_WSK!P7</f>
        <v>0.47482014388489213</v>
      </c>
      <c r="O14" s="14" t="s">
        <v>40</v>
      </c>
      <c r="P14" s="31">
        <f>IF($P$5=3,0, IF($P$5=1,1,3))</f>
        <v>0</v>
      </c>
    </row>
    <row r="15" spans="1:18" x14ac:dyDescent="0.2">
      <c r="A15" s="122" t="str">
        <f>G6</f>
        <v>Niederlande</v>
      </c>
      <c r="B15" s="123"/>
      <c r="C15" s="123"/>
      <c r="D15" s="123"/>
      <c r="E15" s="21" t="s">
        <v>56</v>
      </c>
      <c r="F15" s="121" t="str">
        <f>G8</f>
        <v>Ecuador</v>
      </c>
      <c r="G15" s="123"/>
      <c r="H15" s="123"/>
      <c r="I15" s="7">
        <f>Quoten_und_WSK!N8</f>
        <v>0.58593964711702295</v>
      </c>
      <c r="J15" s="7">
        <f>Quoten_und_WSK!O8</f>
        <v>0.23151761666575058</v>
      </c>
      <c r="K15" s="7">
        <f>Quoten_und_WSK!P8</f>
        <v>0.18254273621722639</v>
      </c>
      <c r="O15" s="14" t="s">
        <v>41</v>
      </c>
      <c r="P15" s="31">
        <f>IF($P$6=3,0, IF($P$6=1,1,3))</f>
        <v>0</v>
      </c>
    </row>
    <row r="16" spans="1:18" x14ac:dyDescent="0.2">
      <c r="A16" s="122" t="str">
        <f>G8</f>
        <v>Ecuador</v>
      </c>
      <c r="B16" s="123"/>
      <c r="C16" s="123"/>
      <c r="D16" s="123"/>
      <c r="E16" s="21" t="s">
        <v>56</v>
      </c>
      <c r="F16" s="121" t="str">
        <f>G5</f>
        <v>Senegal</v>
      </c>
      <c r="G16" s="123"/>
      <c r="H16" s="123"/>
      <c r="I16" s="7">
        <f>Quoten_und_WSK!N9</f>
        <v>0.31872509960159362</v>
      </c>
      <c r="J16" s="7">
        <f>Quoten_und_WSK!O9</f>
        <v>0.29880478087649398</v>
      </c>
      <c r="K16" s="7">
        <f>Quoten_und_WSK!P9</f>
        <v>0.38247011952191234</v>
      </c>
    </row>
    <row r="17" spans="1:19" x14ac:dyDescent="0.2">
      <c r="A17" s="122" t="str">
        <f>G6</f>
        <v>Niederlande</v>
      </c>
      <c r="B17" s="123"/>
      <c r="C17" s="123"/>
      <c r="D17" s="123"/>
      <c r="E17" s="21" t="s">
        <v>56</v>
      </c>
      <c r="F17" s="121" t="str">
        <f>G7</f>
        <v>Katar</v>
      </c>
      <c r="G17" s="123"/>
      <c r="H17" s="123"/>
      <c r="I17" s="7">
        <f>Quoten_und_WSK!N10</f>
        <v>0.73186959414504316</v>
      </c>
      <c r="J17" s="7">
        <f>Quoten_und_WSK!O10</f>
        <v>0.17298735861610109</v>
      </c>
      <c r="K17" s="7">
        <f>Quoten_und_WSK!P10</f>
        <v>9.514304723885561E-2</v>
      </c>
    </row>
    <row r="20" spans="1:19" x14ac:dyDescent="0.2">
      <c r="A20" s="13"/>
      <c r="B20" s="13"/>
      <c r="C20" s="13"/>
      <c r="D20" s="13"/>
      <c r="E20" s="13"/>
      <c r="F20" s="13"/>
      <c r="G20" s="13"/>
      <c r="H20" s="38"/>
      <c r="I20" s="38"/>
      <c r="J20" s="38"/>
      <c r="K20" s="39"/>
      <c r="L20" s="40"/>
      <c r="M20" s="40"/>
      <c r="N20" s="40"/>
      <c r="O20" s="40"/>
      <c r="P20" s="13"/>
      <c r="Q20" s="13"/>
      <c r="R20" s="41"/>
      <c r="S20" s="38"/>
    </row>
    <row r="21" spans="1:19" x14ac:dyDescent="0.2">
      <c r="A21" t="s">
        <v>94</v>
      </c>
      <c r="L21" s="72" t="str">
        <f>F3</f>
        <v>Senegal</v>
      </c>
      <c r="M21" s="72"/>
      <c r="N21" s="72"/>
      <c r="O21" s="72"/>
      <c r="P21" t="s">
        <v>75</v>
      </c>
      <c r="S21" s="124" t="s">
        <v>79</v>
      </c>
    </row>
    <row r="22" spans="1:19" x14ac:dyDescent="0.2">
      <c r="A22" t="s">
        <v>95</v>
      </c>
      <c r="S22" s="124"/>
    </row>
    <row r="23" spans="1:19" x14ac:dyDescent="0.2">
      <c r="S23" s="124"/>
    </row>
    <row r="24" spans="1:19" x14ac:dyDescent="0.2">
      <c r="A24" t="s">
        <v>65</v>
      </c>
      <c r="E24" s="72" t="str">
        <f>F3</f>
        <v>Senegal</v>
      </c>
      <c r="F24" s="72"/>
      <c r="G24" s="72"/>
      <c r="H24" s="72"/>
      <c r="S24" s="124"/>
    </row>
    <row r="25" spans="1:19" x14ac:dyDescent="0.2">
      <c r="S25" s="124"/>
    </row>
    <row r="26" spans="1:19" x14ac:dyDescent="0.2">
      <c r="B26" s="72" t="str">
        <f>IF(P4=3,"Sieg",IF(P4=1,"Remis","Niederlage"))</f>
        <v>Niederlage</v>
      </c>
      <c r="C26" s="72"/>
      <c r="D26" s="72"/>
      <c r="E26" s="72" t="s">
        <v>64</v>
      </c>
      <c r="F26" s="72"/>
      <c r="G26" s="107" t="str">
        <f>G6</f>
        <v>Niederlande</v>
      </c>
      <c r="H26" s="107"/>
      <c r="I26" s="107"/>
      <c r="J26" t="s">
        <v>72</v>
      </c>
      <c r="M26" s="133">
        <f>IF(P4=3,I12, IF(P4=1,J12,K12))</f>
        <v>0.57663125948406668</v>
      </c>
      <c r="N26" s="133"/>
      <c r="O26" s="133"/>
      <c r="P26" t="s">
        <v>73</v>
      </c>
      <c r="S26" s="124"/>
    </row>
    <row r="27" spans="1:19" x14ac:dyDescent="0.2">
      <c r="B27" s="72" t="str">
        <f>IF(P5=3,"Sieg",IF(P5=1,"Remis","Niederlage"))</f>
        <v>Sieg</v>
      </c>
      <c r="C27" s="72"/>
      <c r="D27" s="72"/>
      <c r="E27" s="72" t="s">
        <v>64</v>
      </c>
      <c r="F27" s="72"/>
      <c r="G27" s="107" t="str">
        <f>G7</f>
        <v>Katar</v>
      </c>
      <c r="H27" s="107"/>
      <c r="I27" s="107"/>
      <c r="J27" t="s">
        <v>72</v>
      </c>
      <c r="M27" s="133">
        <f>IF(P5=3,K14, IF(P5=1,J14,I14))</f>
        <v>0.47482014388489213</v>
      </c>
      <c r="N27" s="133"/>
      <c r="O27" s="133"/>
      <c r="P27" t="s">
        <v>73</v>
      </c>
      <c r="S27" s="124"/>
    </row>
    <row r="28" spans="1:19" x14ac:dyDescent="0.2">
      <c r="B28" s="72" t="str">
        <f>IF(P6=3,"Sieg",IF(P6=1,"Remis","Niederlage"))</f>
        <v>Sieg</v>
      </c>
      <c r="C28" s="72"/>
      <c r="D28" s="72"/>
      <c r="E28" s="72" t="s">
        <v>64</v>
      </c>
      <c r="F28" s="72"/>
      <c r="G28" s="107" t="str">
        <f>G8</f>
        <v>Ecuador</v>
      </c>
      <c r="H28" s="107"/>
      <c r="I28" s="107"/>
      <c r="J28" t="s">
        <v>72</v>
      </c>
      <c r="M28" s="133">
        <f>IF(P6=3,K16, IF(P6=1,J16,I16))</f>
        <v>0.38247011952191234</v>
      </c>
      <c r="N28" s="133"/>
      <c r="O28" s="133"/>
      <c r="P28" t="s">
        <v>73</v>
      </c>
      <c r="S28" s="124"/>
    </row>
    <row r="29" spans="1:19" x14ac:dyDescent="0.2">
      <c r="S29" s="124"/>
    </row>
    <row r="30" spans="1:19" x14ac:dyDescent="0.2">
      <c r="A30" s="119" t="s">
        <v>66</v>
      </c>
      <c r="B30" s="119"/>
      <c r="C30" s="119"/>
      <c r="E30" s="1"/>
      <c r="S30" s="124"/>
    </row>
    <row r="31" spans="1:19" x14ac:dyDescent="0.2">
      <c r="B31" s="28" t="s">
        <v>69</v>
      </c>
      <c r="C31" s="1" t="s">
        <v>67</v>
      </c>
      <c r="D31">
        <f>P4</f>
        <v>0</v>
      </c>
      <c r="E31">
        <f>P5</f>
        <v>3</v>
      </c>
      <c r="F31">
        <f>P6</f>
        <v>3</v>
      </c>
      <c r="G31" t="s">
        <v>68</v>
      </c>
      <c r="H31" s="29">
        <f>M26*M27*M28</f>
        <v>0.10471884147126735</v>
      </c>
      <c r="I31" s="29"/>
      <c r="S31" s="124"/>
    </row>
    <row r="32" spans="1:19" x14ac:dyDescent="0.2">
      <c r="B32" s="28" t="s">
        <v>70</v>
      </c>
      <c r="C32" s="1" t="s">
        <v>71</v>
      </c>
      <c r="D32">
        <f>P4</f>
        <v>0</v>
      </c>
      <c r="E32">
        <f>P5</f>
        <v>3</v>
      </c>
      <c r="F32">
        <f>P6</f>
        <v>3</v>
      </c>
      <c r="G32" t="s">
        <v>68</v>
      </c>
      <c r="H32" s="29">
        <f>SUMPRODUCT(K70:K96,R70:R96)</f>
        <v>0.97555605042921367</v>
      </c>
      <c r="I32" s="29"/>
      <c r="S32" s="124"/>
    </row>
    <row r="33" spans="1:19" ht="23.25" customHeight="1" x14ac:dyDescent="0.2">
      <c r="A33" s="34" t="s">
        <v>74</v>
      </c>
      <c r="B33" s="35"/>
      <c r="C33" s="35"/>
      <c r="D33" s="35"/>
      <c r="E33" s="35"/>
      <c r="F33" s="35"/>
      <c r="H33" s="118" t="s">
        <v>99</v>
      </c>
      <c r="I33" s="118"/>
      <c r="J33" s="118"/>
      <c r="K33" s="118"/>
      <c r="L33" s="118"/>
      <c r="M33" s="118"/>
      <c r="N33" s="118"/>
      <c r="O33" s="118"/>
      <c r="P33" s="118"/>
      <c r="Q33" s="118"/>
      <c r="R33" s="118"/>
    </row>
    <row r="34" spans="1:19" ht="24" x14ac:dyDescent="0.2">
      <c r="A34" s="33"/>
      <c r="B34" s="33"/>
      <c r="C34" s="33"/>
      <c r="D34" s="33"/>
      <c r="E34" s="33"/>
      <c r="F34" s="33"/>
      <c r="H34" s="118"/>
      <c r="I34" s="118"/>
      <c r="J34" s="118"/>
      <c r="K34" s="118"/>
      <c r="L34" s="118"/>
      <c r="M34" s="118"/>
      <c r="N34" s="118"/>
      <c r="O34" s="118"/>
      <c r="P34" s="118"/>
      <c r="Q34" s="118"/>
      <c r="R34" s="118"/>
    </row>
    <row r="35" spans="1:19" ht="20.25" customHeight="1" x14ac:dyDescent="0.2">
      <c r="A35" s="13"/>
      <c r="B35" s="13"/>
      <c r="D35" s="73" t="s">
        <v>76</v>
      </c>
      <c r="E35" s="117" t="s">
        <v>80</v>
      </c>
      <c r="F35" s="117"/>
      <c r="G35" s="117"/>
      <c r="H35" s="73" t="s">
        <v>97</v>
      </c>
      <c r="I35" s="73" t="s">
        <v>77</v>
      </c>
      <c r="J35" s="73" t="s">
        <v>98</v>
      </c>
      <c r="K35" s="75" t="s">
        <v>85</v>
      </c>
      <c r="L35" s="79"/>
      <c r="M35" s="79"/>
      <c r="N35" s="76"/>
      <c r="O35" s="75" t="s">
        <v>86</v>
      </c>
      <c r="P35" s="79"/>
      <c r="Q35" s="76"/>
      <c r="R35" s="75" t="s">
        <v>81</v>
      </c>
      <c r="S35" s="76"/>
    </row>
    <row r="36" spans="1:19" ht="18.75" customHeight="1" x14ac:dyDescent="0.2">
      <c r="A36" s="20" t="s">
        <v>84</v>
      </c>
      <c r="B36" s="13"/>
      <c r="D36" s="74"/>
      <c r="E36" s="36" t="s">
        <v>82</v>
      </c>
      <c r="F36" s="36" t="s">
        <v>83</v>
      </c>
      <c r="G36" s="36" t="s">
        <v>96</v>
      </c>
      <c r="H36" s="74"/>
      <c r="I36" s="74"/>
      <c r="J36" s="74"/>
      <c r="K36" s="77"/>
      <c r="L36" s="80"/>
      <c r="M36" s="80"/>
      <c r="N36" s="78"/>
      <c r="O36" s="77"/>
      <c r="P36" s="80"/>
      <c r="Q36" s="78"/>
      <c r="R36" s="77"/>
      <c r="S36" s="78"/>
    </row>
    <row r="37" spans="1:19" x14ac:dyDescent="0.2">
      <c r="D37" s="14">
        <v>0</v>
      </c>
      <c r="E37" s="14">
        <v>0</v>
      </c>
      <c r="F37" s="14">
        <v>0</v>
      </c>
      <c r="G37" s="14">
        <v>0</v>
      </c>
      <c r="H37" s="7">
        <v>4.36E-2</v>
      </c>
      <c r="I37" s="37">
        <f>H37</f>
        <v>4.36E-2</v>
      </c>
      <c r="J37" s="7">
        <v>0</v>
      </c>
      <c r="K37" s="99">
        <f>H37*J37/I37</f>
        <v>0</v>
      </c>
      <c r="L37" s="99"/>
      <c r="M37" s="99"/>
      <c r="N37" s="99"/>
      <c r="O37" s="96">
        <f>I37*K37</f>
        <v>0</v>
      </c>
      <c r="P37" s="96"/>
      <c r="Q37" s="96"/>
      <c r="R37" s="97">
        <f>SUM(O37:Q63)</f>
        <v>0.48456433999999993</v>
      </c>
      <c r="S37" s="98"/>
    </row>
    <row r="38" spans="1:19" x14ac:dyDescent="0.2">
      <c r="A38" s="44" t="s">
        <v>42</v>
      </c>
      <c r="B38" s="45">
        <v>0</v>
      </c>
      <c r="D38" s="100">
        <v>1</v>
      </c>
      <c r="E38" s="14">
        <v>1</v>
      </c>
      <c r="F38" s="14">
        <v>0</v>
      </c>
      <c r="G38" s="14">
        <v>0</v>
      </c>
      <c r="H38" s="7">
        <v>1.89E-2</v>
      </c>
      <c r="I38" s="102">
        <f>SUM(H38:H40)</f>
        <v>0.11269999999999999</v>
      </c>
      <c r="J38" s="7">
        <v>0</v>
      </c>
      <c r="K38" s="108">
        <f>SUMPRODUCT(H38:H40,J38:J40)/I38</f>
        <v>0</v>
      </c>
      <c r="L38" s="109"/>
      <c r="M38" s="109"/>
      <c r="N38" s="110"/>
      <c r="O38" s="96">
        <f>I38*K38</f>
        <v>0</v>
      </c>
      <c r="P38" s="96"/>
      <c r="Q38" s="96"/>
      <c r="R38" s="98"/>
      <c r="S38" s="98"/>
    </row>
    <row r="39" spans="1:19" x14ac:dyDescent="0.2">
      <c r="A39" s="44" t="s">
        <v>43</v>
      </c>
      <c r="B39" s="45">
        <v>3</v>
      </c>
      <c r="D39" s="101"/>
      <c r="E39" s="14">
        <v>0</v>
      </c>
      <c r="F39" s="14">
        <v>1</v>
      </c>
      <c r="G39" s="14">
        <v>0</v>
      </c>
      <c r="H39" s="7">
        <v>5.2900000000000003E-2</v>
      </c>
      <c r="I39" s="103"/>
      <c r="J39" s="7">
        <v>0</v>
      </c>
      <c r="K39" s="111"/>
      <c r="L39" s="112"/>
      <c r="M39" s="112"/>
      <c r="N39" s="113"/>
      <c r="O39" s="96"/>
      <c r="P39" s="96"/>
      <c r="Q39" s="96"/>
      <c r="R39" s="98"/>
      <c r="S39" s="98"/>
    </row>
    <row r="40" spans="1:19" x14ac:dyDescent="0.2">
      <c r="A40" s="44" t="s">
        <v>57</v>
      </c>
      <c r="B40" s="45">
        <v>3</v>
      </c>
      <c r="D40" s="74"/>
      <c r="E40" s="14">
        <v>0</v>
      </c>
      <c r="F40" s="14">
        <v>0</v>
      </c>
      <c r="G40" s="14">
        <v>1</v>
      </c>
      <c r="H40" s="7">
        <v>4.0899999999999999E-2</v>
      </c>
      <c r="I40" s="104"/>
      <c r="J40" s="7">
        <v>0</v>
      </c>
      <c r="K40" s="114"/>
      <c r="L40" s="115"/>
      <c r="M40" s="115"/>
      <c r="N40" s="116"/>
      <c r="O40" s="96"/>
      <c r="P40" s="96"/>
      <c r="Q40" s="96"/>
      <c r="R40" s="98"/>
      <c r="S40" s="98"/>
    </row>
    <row r="41" spans="1:19" ht="14.25" customHeight="1" x14ac:dyDescent="0.2">
      <c r="D41" s="100">
        <v>2</v>
      </c>
      <c r="E41" s="14">
        <v>1</v>
      </c>
      <c r="F41" s="14">
        <v>1</v>
      </c>
      <c r="G41" s="14">
        <v>0</v>
      </c>
      <c r="H41" s="7">
        <v>2.3E-2</v>
      </c>
      <c r="I41" s="102">
        <f>SUM(H41:H43)</f>
        <v>9.0400000000000008E-2</v>
      </c>
      <c r="J41" s="7">
        <v>4.4999999999999997E-3</v>
      </c>
      <c r="K41" s="108">
        <f>SUMPRODUCT(H41:H43,J41:J43)/I41</f>
        <v>2.416371681415929E-2</v>
      </c>
      <c r="L41" s="109"/>
      <c r="M41" s="109"/>
      <c r="N41" s="110"/>
      <c r="O41" s="96">
        <f>I41*K41</f>
        <v>2.1844E-3</v>
      </c>
      <c r="P41" s="96"/>
      <c r="Q41" s="96"/>
      <c r="R41" s="98"/>
      <c r="S41" s="98"/>
    </row>
    <row r="42" spans="1:19" ht="14.25" customHeight="1" x14ac:dyDescent="0.2">
      <c r="D42" s="101"/>
      <c r="E42" s="14">
        <v>1</v>
      </c>
      <c r="F42" s="14">
        <v>0</v>
      </c>
      <c r="G42" s="14">
        <v>1</v>
      </c>
      <c r="H42" s="7">
        <v>1.78E-2</v>
      </c>
      <c r="I42" s="103"/>
      <c r="J42" s="7">
        <v>2.0999999999999999E-3</v>
      </c>
      <c r="K42" s="111"/>
      <c r="L42" s="112"/>
      <c r="M42" s="112"/>
      <c r="N42" s="113"/>
      <c r="O42" s="96"/>
      <c r="P42" s="96"/>
      <c r="Q42" s="96"/>
      <c r="R42" s="98"/>
      <c r="S42" s="98"/>
    </row>
    <row r="43" spans="1:19" x14ac:dyDescent="0.2">
      <c r="D43" s="74"/>
      <c r="E43" s="14">
        <v>0</v>
      </c>
      <c r="F43" s="14">
        <v>1</v>
      </c>
      <c r="G43" s="14">
        <v>1</v>
      </c>
      <c r="H43" s="7">
        <v>4.9599999999999998E-2</v>
      </c>
      <c r="I43" s="104"/>
      <c r="J43" s="7">
        <v>4.1200000000000001E-2</v>
      </c>
      <c r="K43" s="114"/>
      <c r="L43" s="115"/>
      <c r="M43" s="115"/>
      <c r="N43" s="116"/>
      <c r="O43" s="96"/>
      <c r="P43" s="96"/>
      <c r="Q43" s="96"/>
      <c r="R43" s="98"/>
      <c r="S43" s="98"/>
    </row>
    <row r="44" spans="1:19" x14ac:dyDescent="0.2">
      <c r="D44" s="100">
        <v>3</v>
      </c>
      <c r="E44" s="14">
        <v>3</v>
      </c>
      <c r="F44" s="14">
        <v>0</v>
      </c>
      <c r="G44" s="14">
        <v>0</v>
      </c>
      <c r="H44" s="7">
        <v>1.3100000000000001E-2</v>
      </c>
      <c r="I44" s="102">
        <f>SUM(H44:H47)</f>
        <v>0.17429999999999998</v>
      </c>
      <c r="J44" s="7">
        <v>2.4400000000000002E-2</v>
      </c>
      <c r="K44" s="108">
        <f>SUMPRODUCT(H44:H47,J44:J47)/I44</f>
        <v>6.809638554216868E-2</v>
      </c>
      <c r="L44" s="109"/>
      <c r="M44" s="109"/>
      <c r="N44" s="110"/>
      <c r="O44" s="96">
        <f>I44*K44</f>
        <v>1.18692E-2</v>
      </c>
      <c r="P44" s="96"/>
      <c r="Q44" s="96"/>
      <c r="R44" s="98"/>
      <c r="S44" s="98"/>
    </row>
    <row r="45" spans="1:19" x14ac:dyDescent="0.2">
      <c r="D45" s="101"/>
      <c r="E45" s="14">
        <v>0</v>
      </c>
      <c r="F45" s="14">
        <v>3</v>
      </c>
      <c r="G45" s="14">
        <v>0</v>
      </c>
      <c r="H45" s="7">
        <v>8.7300000000000003E-2</v>
      </c>
      <c r="I45" s="105"/>
      <c r="J45" s="7">
        <v>4.2500000000000003E-2</v>
      </c>
      <c r="K45" s="111"/>
      <c r="L45" s="112"/>
      <c r="M45" s="112"/>
      <c r="N45" s="113"/>
      <c r="O45" s="96"/>
      <c r="P45" s="96"/>
      <c r="Q45" s="96"/>
      <c r="R45" s="98"/>
      <c r="S45" s="98"/>
    </row>
    <row r="46" spans="1:19" x14ac:dyDescent="0.2">
      <c r="D46" s="101"/>
      <c r="E46" s="14">
        <v>0</v>
      </c>
      <c r="F46" s="14">
        <v>0</v>
      </c>
      <c r="G46" s="14">
        <v>3</v>
      </c>
      <c r="H46" s="7">
        <v>5.2400000000000002E-2</v>
      </c>
      <c r="I46" s="105"/>
      <c r="J46" s="7">
        <v>6.3399999999999998E-2</v>
      </c>
      <c r="K46" s="111"/>
      <c r="L46" s="112"/>
      <c r="M46" s="112"/>
      <c r="N46" s="113"/>
      <c r="O46" s="96"/>
      <c r="P46" s="96"/>
      <c r="Q46" s="96"/>
      <c r="R46" s="98"/>
      <c r="S46" s="98"/>
    </row>
    <row r="47" spans="1:19" x14ac:dyDescent="0.2">
      <c r="D47" s="74"/>
      <c r="E47" s="14">
        <v>1</v>
      </c>
      <c r="F47" s="14">
        <v>1</v>
      </c>
      <c r="G47" s="14">
        <v>1</v>
      </c>
      <c r="H47" s="7">
        <v>2.1499999999999998E-2</v>
      </c>
      <c r="I47" s="106"/>
      <c r="J47" s="7">
        <v>0.21010000000000001</v>
      </c>
      <c r="K47" s="114"/>
      <c r="L47" s="115"/>
      <c r="M47" s="115"/>
      <c r="N47" s="116"/>
      <c r="O47" s="96"/>
      <c r="P47" s="96"/>
      <c r="Q47" s="96"/>
      <c r="R47" s="98"/>
      <c r="S47" s="98"/>
    </row>
    <row r="48" spans="1:19" x14ac:dyDescent="0.2">
      <c r="D48" s="100">
        <v>4</v>
      </c>
      <c r="E48" s="14">
        <v>3</v>
      </c>
      <c r="F48" s="14">
        <v>1</v>
      </c>
      <c r="G48" s="14">
        <v>0</v>
      </c>
      <c r="H48" s="7">
        <v>1.5900000000000001E-2</v>
      </c>
      <c r="I48" s="102">
        <f>SUM(H48:H53)</f>
        <v>0.2341</v>
      </c>
      <c r="J48" s="7">
        <v>0.48139999999999999</v>
      </c>
      <c r="K48" s="108">
        <f>SUMPRODUCT(H48:H53,J48:J53)/I48</f>
        <v>0.56191678769756515</v>
      </c>
      <c r="L48" s="109"/>
      <c r="M48" s="109"/>
      <c r="N48" s="110"/>
      <c r="O48" s="96">
        <f>I48*K48</f>
        <v>0.13154472</v>
      </c>
      <c r="P48" s="96"/>
      <c r="Q48" s="96"/>
      <c r="R48" s="98"/>
      <c r="S48" s="98"/>
    </row>
    <row r="49" spans="4:21" x14ac:dyDescent="0.2">
      <c r="D49" s="101"/>
      <c r="E49" s="14">
        <v>3</v>
      </c>
      <c r="F49" s="14">
        <v>0</v>
      </c>
      <c r="G49" s="14">
        <v>1</v>
      </c>
      <c r="H49" s="7">
        <v>1.23E-2</v>
      </c>
      <c r="I49" s="105"/>
      <c r="J49" s="7">
        <v>0.49490000000000001</v>
      </c>
      <c r="K49" s="111"/>
      <c r="L49" s="112"/>
      <c r="M49" s="112"/>
      <c r="N49" s="113"/>
      <c r="O49" s="96"/>
      <c r="P49" s="96"/>
      <c r="Q49" s="96"/>
      <c r="R49" s="98"/>
      <c r="S49" s="98"/>
    </row>
    <row r="50" spans="4:21" x14ac:dyDescent="0.2">
      <c r="D50" s="101"/>
      <c r="E50" s="14">
        <v>1</v>
      </c>
      <c r="F50" s="14">
        <v>3</v>
      </c>
      <c r="G50" s="14">
        <v>0</v>
      </c>
      <c r="H50" s="7">
        <v>3.7900000000000003E-2</v>
      </c>
      <c r="I50" s="105"/>
      <c r="J50" s="7">
        <v>0.41810000000000003</v>
      </c>
      <c r="K50" s="111"/>
      <c r="L50" s="112"/>
      <c r="M50" s="112"/>
      <c r="N50" s="113"/>
      <c r="O50" s="96"/>
      <c r="P50" s="96"/>
      <c r="Q50" s="96"/>
      <c r="R50" s="98"/>
      <c r="S50" s="98"/>
      <c r="U50" s="29"/>
    </row>
    <row r="51" spans="4:21" x14ac:dyDescent="0.2">
      <c r="D51" s="101"/>
      <c r="E51" s="14">
        <v>1</v>
      </c>
      <c r="F51" s="14">
        <v>0</v>
      </c>
      <c r="G51" s="14">
        <v>3</v>
      </c>
      <c r="H51" s="7">
        <v>2.2700000000000001E-2</v>
      </c>
      <c r="I51" s="105"/>
      <c r="J51" s="7">
        <v>0.50380000000000003</v>
      </c>
      <c r="K51" s="111"/>
      <c r="L51" s="112"/>
      <c r="M51" s="112"/>
      <c r="N51" s="113"/>
      <c r="O51" s="96"/>
      <c r="P51" s="96"/>
      <c r="Q51" s="96"/>
      <c r="R51" s="98"/>
      <c r="S51" s="98"/>
    </row>
    <row r="52" spans="4:21" x14ac:dyDescent="0.2">
      <c r="D52" s="101"/>
      <c r="E52" s="14">
        <v>0</v>
      </c>
      <c r="F52" s="14">
        <v>3</v>
      </c>
      <c r="G52" s="14">
        <v>1</v>
      </c>
      <c r="H52" s="7">
        <v>8.1799999999999998E-2</v>
      </c>
      <c r="I52" s="105"/>
      <c r="J52" s="7">
        <v>0.59379999999999999</v>
      </c>
      <c r="K52" s="111"/>
      <c r="L52" s="112"/>
      <c r="M52" s="112"/>
      <c r="N52" s="113"/>
      <c r="O52" s="96"/>
      <c r="P52" s="96"/>
      <c r="Q52" s="96"/>
      <c r="R52" s="98"/>
      <c r="S52" s="98"/>
    </row>
    <row r="53" spans="4:21" x14ac:dyDescent="0.2">
      <c r="D53" s="74"/>
      <c r="E53" s="14">
        <v>0</v>
      </c>
      <c r="F53" s="14">
        <v>1</v>
      </c>
      <c r="G53" s="14">
        <v>3</v>
      </c>
      <c r="H53" s="7">
        <v>6.3500000000000001E-2</v>
      </c>
      <c r="I53" s="106"/>
      <c r="J53" s="7">
        <v>0.66059999999999997</v>
      </c>
      <c r="K53" s="114"/>
      <c r="L53" s="115"/>
      <c r="M53" s="115"/>
      <c r="N53" s="116"/>
      <c r="O53" s="96"/>
      <c r="P53" s="96"/>
      <c r="Q53" s="96"/>
      <c r="R53" s="98"/>
      <c r="S53" s="98"/>
    </row>
    <row r="54" spans="4:21" x14ac:dyDescent="0.2">
      <c r="D54" s="100">
        <v>5</v>
      </c>
      <c r="E54" s="14">
        <v>3</v>
      </c>
      <c r="F54" s="14">
        <v>1</v>
      </c>
      <c r="G54" s="14">
        <v>1</v>
      </c>
      <c r="H54" s="7">
        <v>1.49E-2</v>
      </c>
      <c r="I54" s="102">
        <f>SUM(H54:H56)</f>
        <v>7.8E-2</v>
      </c>
      <c r="J54" s="7">
        <v>0.99829999999999997</v>
      </c>
      <c r="K54" s="108">
        <f>SUMPRODUCT(H54:H56,J54:J56)/I54</f>
        <v>0.98524397435897437</v>
      </c>
      <c r="L54" s="109"/>
      <c r="M54" s="109"/>
      <c r="N54" s="110"/>
      <c r="O54" s="96">
        <f>I54*K54</f>
        <v>7.6849029999999999E-2</v>
      </c>
      <c r="P54" s="96"/>
      <c r="Q54" s="96"/>
      <c r="R54" s="98"/>
      <c r="S54" s="98"/>
    </row>
    <row r="55" spans="4:21" x14ac:dyDescent="0.2">
      <c r="D55" s="101"/>
      <c r="E55" s="14">
        <v>1</v>
      </c>
      <c r="F55" s="14">
        <v>3</v>
      </c>
      <c r="G55" s="14">
        <v>1</v>
      </c>
      <c r="H55" s="7">
        <v>3.5499999999999997E-2</v>
      </c>
      <c r="I55" s="105"/>
      <c r="J55" s="7">
        <v>0.97560000000000002</v>
      </c>
      <c r="K55" s="111"/>
      <c r="L55" s="112"/>
      <c r="M55" s="112"/>
      <c r="N55" s="113"/>
      <c r="O55" s="96"/>
      <c r="P55" s="96"/>
      <c r="Q55" s="96"/>
      <c r="R55" s="98"/>
      <c r="S55" s="98"/>
    </row>
    <row r="56" spans="4:21" x14ac:dyDescent="0.2">
      <c r="D56" s="74"/>
      <c r="E56" s="14">
        <v>1</v>
      </c>
      <c r="F56" s="14">
        <v>1</v>
      </c>
      <c r="G56" s="14">
        <v>3</v>
      </c>
      <c r="H56" s="7">
        <v>2.76E-2</v>
      </c>
      <c r="I56" s="106"/>
      <c r="J56" s="7">
        <v>0.99060000000000004</v>
      </c>
      <c r="K56" s="114"/>
      <c r="L56" s="115"/>
      <c r="M56" s="115"/>
      <c r="N56" s="116"/>
      <c r="O56" s="96"/>
      <c r="P56" s="96"/>
      <c r="Q56" s="96"/>
      <c r="R56" s="98"/>
      <c r="S56" s="98"/>
    </row>
    <row r="57" spans="4:21" x14ac:dyDescent="0.2">
      <c r="D57" s="100">
        <v>6</v>
      </c>
      <c r="E57" s="14">
        <v>3</v>
      </c>
      <c r="F57" s="14">
        <v>3</v>
      </c>
      <c r="G57" s="14">
        <v>0</v>
      </c>
      <c r="H57" s="7">
        <v>2.6200000000000001E-2</v>
      </c>
      <c r="I57" s="102">
        <f>SUM(H57:H59)</f>
        <v>0.14660000000000001</v>
      </c>
      <c r="J57" s="7">
        <v>0.93659999999999999</v>
      </c>
      <c r="K57" s="108">
        <f t="shared" ref="K57" si="1">SUMPRODUCT(H57:H59,J57:J59)/I57</f>
        <v>0.96669160982264657</v>
      </c>
      <c r="L57" s="109"/>
      <c r="M57" s="109"/>
      <c r="N57" s="110"/>
      <c r="O57" s="96">
        <f t="shared" ref="O57" si="2">I57*K57</f>
        <v>0.14171698999999999</v>
      </c>
      <c r="P57" s="96"/>
      <c r="Q57" s="96"/>
      <c r="R57" s="98"/>
      <c r="S57" s="98"/>
    </row>
    <row r="58" spans="4:21" x14ac:dyDescent="0.2">
      <c r="D58" s="101"/>
      <c r="E58" s="14">
        <v>3</v>
      </c>
      <c r="F58" s="14">
        <v>0</v>
      </c>
      <c r="G58" s="14">
        <v>3</v>
      </c>
      <c r="H58" s="7">
        <v>1.5699999999999999E-2</v>
      </c>
      <c r="I58" s="105"/>
      <c r="J58" s="7">
        <v>0.95750000000000002</v>
      </c>
      <c r="K58" s="111"/>
      <c r="L58" s="112"/>
      <c r="M58" s="112"/>
      <c r="N58" s="113"/>
      <c r="O58" s="96"/>
      <c r="P58" s="96"/>
      <c r="Q58" s="96"/>
      <c r="R58" s="98"/>
      <c r="S58" s="98"/>
    </row>
    <row r="59" spans="4:21" x14ac:dyDescent="0.2">
      <c r="D59" s="74"/>
      <c r="E59" s="14">
        <v>0</v>
      </c>
      <c r="F59" s="14">
        <v>3</v>
      </c>
      <c r="G59" s="14">
        <v>3</v>
      </c>
      <c r="H59" s="7">
        <v>0.1047</v>
      </c>
      <c r="I59" s="106"/>
      <c r="J59" s="7">
        <v>0.97560000000000002</v>
      </c>
      <c r="K59" s="114"/>
      <c r="L59" s="115"/>
      <c r="M59" s="115"/>
      <c r="N59" s="116"/>
      <c r="O59" s="96"/>
      <c r="P59" s="96"/>
      <c r="Q59" s="96"/>
      <c r="R59" s="98"/>
      <c r="S59" s="98"/>
    </row>
    <row r="60" spans="4:21" x14ac:dyDescent="0.2">
      <c r="D60" s="100">
        <v>7</v>
      </c>
      <c r="E60" s="14">
        <v>3</v>
      </c>
      <c r="F60" s="14">
        <v>3</v>
      </c>
      <c r="G60" s="14">
        <v>1</v>
      </c>
      <c r="H60" s="7">
        <v>2.4500000000000001E-2</v>
      </c>
      <c r="I60" s="102">
        <f>SUM(H60:H62)</f>
        <v>8.8999999999999996E-2</v>
      </c>
      <c r="J60" s="7">
        <v>1</v>
      </c>
      <c r="K60" s="108">
        <f t="shared" ref="K60" si="3">SUMPRODUCT(H60:H62,J60:J62)/I60</f>
        <v>1</v>
      </c>
      <c r="L60" s="109"/>
      <c r="M60" s="109"/>
      <c r="N60" s="110"/>
      <c r="O60" s="96">
        <f t="shared" ref="O60" si="4">I60*K60</f>
        <v>8.8999999999999996E-2</v>
      </c>
      <c r="P60" s="96"/>
      <c r="Q60" s="96"/>
      <c r="R60" s="98"/>
      <c r="S60" s="98"/>
    </row>
    <row r="61" spans="4:21" x14ac:dyDescent="0.2">
      <c r="D61" s="101"/>
      <c r="E61" s="14">
        <v>3</v>
      </c>
      <c r="F61" s="14">
        <v>1</v>
      </c>
      <c r="G61" s="14">
        <v>3</v>
      </c>
      <c r="H61" s="7">
        <v>1.9E-2</v>
      </c>
      <c r="I61" s="105"/>
      <c r="J61" s="7">
        <v>1</v>
      </c>
      <c r="K61" s="111"/>
      <c r="L61" s="112"/>
      <c r="M61" s="112"/>
      <c r="N61" s="113"/>
      <c r="O61" s="96"/>
      <c r="P61" s="96"/>
      <c r="Q61" s="96"/>
      <c r="R61" s="98"/>
      <c r="S61" s="98"/>
    </row>
    <row r="62" spans="4:21" x14ac:dyDescent="0.2">
      <c r="D62" s="74"/>
      <c r="E62" s="14">
        <v>1</v>
      </c>
      <c r="F62" s="14">
        <v>3</v>
      </c>
      <c r="G62" s="14">
        <v>3</v>
      </c>
      <c r="H62" s="7">
        <v>4.5499999999999999E-2</v>
      </c>
      <c r="I62" s="106"/>
      <c r="J62" s="7">
        <v>1</v>
      </c>
      <c r="K62" s="114"/>
      <c r="L62" s="115"/>
      <c r="M62" s="115"/>
      <c r="N62" s="116"/>
      <c r="O62" s="96"/>
      <c r="P62" s="96"/>
      <c r="Q62" s="96"/>
      <c r="R62" s="98"/>
      <c r="S62" s="98"/>
    </row>
    <row r="63" spans="4:21" x14ac:dyDescent="0.2">
      <c r="D63" s="14">
        <v>9</v>
      </c>
      <c r="E63" s="14">
        <v>3</v>
      </c>
      <c r="F63" s="14">
        <v>3</v>
      </c>
      <c r="G63" s="14">
        <v>3</v>
      </c>
      <c r="H63" s="7">
        <v>3.1399999999999997E-2</v>
      </c>
      <c r="I63" s="37">
        <f>H63</f>
        <v>3.1399999999999997E-2</v>
      </c>
      <c r="J63" s="7">
        <v>1</v>
      </c>
      <c r="K63" s="99">
        <f>H63*J63/I63</f>
        <v>1</v>
      </c>
      <c r="L63" s="99"/>
      <c r="M63" s="99"/>
      <c r="N63" s="99"/>
      <c r="O63" s="96">
        <f>I63*K63</f>
        <v>3.1399999999999997E-2</v>
      </c>
      <c r="P63" s="96"/>
      <c r="Q63" s="96"/>
      <c r="R63" s="98"/>
      <c r="S63" s="98"/>
    </row>
    <row r="67" spans="1:18" ht="19" x14ac:dyDescent="0.2">
      <c r="A67" s="81" t="s">
        <v>54</v>
      </c>
      <c r="B67" s="82"/>
      <c r="C67" s="82"/>
      <c r="D67" s="82"/>
      <c r="E67" s="82"/>
      <c r="F67" s="82"/>
      <c r="G67" s="82"/>
      <c r="H67" s="82"/>
      <c r="I67" s="82"/>
      <c r="J67" s="82"/>
      <c r="K67" s="83"/>
      <c r="L67" s="84" t="s">
        <v>52</v>
      </c>
      <c r="M67" s="85"/>
      <c r="N67" s="85"/>
      <c r="O67" s="86"/>
      <c r="P67" s="65" t="s">
        <v>51</v>
      </c>
      <c r="Q67" s="91" t="s">
        <v>63</v>
      </c>
      <c r="R67" s="65" t="s">
        <v>50</v>
      </c>
    </row>
    <row r="68" spans="1:18" x14ac:dyDescent="0.2">
      <c r="A68" s="94" t="s">
        <v>45</v>
      </c>
      <c r="B68" s="95" t="s">
        <v>11</v>
      </c>
      <c r="C68" s="95" t="s">
        <v>46</v>
      </c>
      <c r="D68" s="95" t="s">
        <v>47</v>
      </c>
      <c r="E68" s="95" t="s">
        <v>62</v>
      </c>
      <c r="F68" s="95"/>
      <c r="G68" s="95"/>
      <c r="H68" s="95" t="s">
        <v>0</v>
      </c>
      <c r="I68" s="95"/>
      <c r="J68" s="95"/>
      <c r="K68" s="95"/>
      <c r="L68" s="87"/>
      <c r="M68" s="88"/>
      <c r="N68" s="88"/>
      <c r="O68" s="89"/>
      <c r="P68" s="90"/>
      <c r="Q68" s="92"/>
      <c r="R68" s="90"/>
    </row>
    <row r="69" spans="1:18" x14ac:dyDescent="0.2">
      <c r="A69" s="74"/>
      <c r="B69" s="27" t="s">
        <v>60</v>
      </c>
      <c r="C69" s="27" t="s">
        <v>121</v>
      </c>
      <c r="D69" s="27" t="s">
        <v>44</v>
      </c>
      <c r="E69" s="27" t="s">
        <v>39</v>
      </c>
      <c r="F69" s="27" t="s">
        <v>40</v>
      </c>
      <c r="G69" s="27" t="s">
        <v>41</v>
      </c>
      <c r="H69" s="27" t="s">
        <v>60</v>
      </c>
      <c r="I69" s="27" t="s">
        <v>121</v>
      </c>
      <c r="J69" s="27" t="s">
        <v>44</v>
      </c>
      <c r="K69" s="15" t="s">
        <v>48</v>
      </c>
      <c r="L69" s="16" t="s">
        <v>38</v>
      </c>
      <c r="M69" s="16" t="s">
        <v>39</v>
      </c>
      <c r="N69" s="16" t="s">
        <v>40</v>
      </c>
      <c r="O69" s="16" t="s">
        <v>41</v>
      </c>
      <c r="P69" s="66"/>
      <c r="Q69" s="93"/>
      <c r="R69" s="66"/>
    </row>
    <row r="70" spans="1:18" x14ac:dyDescent="0.2">
      <c r="A70" s="14">
        <v>1</v>
      </c>
      <c r="B70" s="14">
        <v>1</v>
      </c>
      <c r="C70" s="14">
        <v>2</v>
      </c>
      <c r="D70" s="17">
        <v>1</v>
      </c>
      <c r="E70" s="18">
        <v>3</v>
      </c>
      <c r="F70" s="14">
        <v>3</v>
      </c>
      <c r="G70" s="19">
        <v>3</v>
      </c>
      <c r="H70" s="7">
        <f>IF(B70=1,$I$13, IF(B70=0,$J$13,$K$13))</f>
        <v>0.27966101694915257</v>
      </c>
      <c r="I70" s="7">
        <f>IF(C70=1,$I$15, IF(C70=0,$J$15,$K$15))</f>
        <v>0.18254273621722639</v>
      </c>
      <c r="J70" s="7">
        <f>IF(D70=1,$I$17, IF(D70=0,$J$17,$K$17))</f>
        <v>0.73186959414504316</v>
      </c>
      <c r="K70" s="30">
        <f>H70*I70*J70</f>
        <v>3.7362006634670306E-2</v>
      </c>
      <c r="L70" s="25">
        <f>$P$12</f>
        <v>6</v>
      </c>
      <c r="M70" s="25">
        <f>$P$13+E70</f>
        <v>6</v>
      </c>
      <c r="N70" s="25">
        <f>$P$14+F70</f>
        <v>3</v>
      </c>
      <c r="O70" s="25">
        <f>$P$15+G70</f>
        <v>3</v>
      </c>
      <c r="P70" s="14">
        <f>RANK(L70,L70:O70,0)</f>
        <v>1</v>
      </c>
      <c r="Q70" s="14">
        <f>COUNTIF(L70:O70,L70)</f>
        <v>2</v>
      </c>
      <c r="R70" s="9">
        <f>IF(AND(P70=1,Q70=1),1,IF(AND(P70=1,Q70&gt;1),2/Q70,IF(P70=2,1/Q70,0)))</f>
        <v>1</v>
      </c>
    </row>
    <row r="71" spans="1:18" x14ac:dyDescent="0.2">
      <c r="A71" s="14">
        <v>2</v>
      </c>
      <c r="B71" s="14">
        <v>1</v>
      </c>
      <c r="C71" s="14">
        <v>2</v>
      </c>
      <c r="D71" s="17">
        <v>0</v>
      </c>
      <c r="E71" s="18">
        <v>1</v>
      </c>
      <c r="F71" s="14">
        <v>4</v>
      </c>
      <c r="G71" s="19">
        <v>3</v>
      </c>
      <c r="H71" s="7">
        <f t="shared" ref="H71:H96" si="5">IF(B71=1,$I$13, IF(B71=0,$J$13,$K$13))</f>
        <v>0.27966101694915257</v>
      </c>
      <c r="I71" s="7">
        <f t="shared" ref="I71:I96" si="6">IF(C71=1,$I$15, IF(C71=0,$J$15,$K$15))</f>
        <v>0.18254273621722639</v>
      </c>
      <c r="J71" s="7">
        <f t="shared" ref="J71:J96" si="7">IF(D71=1,$I$17, IF(D71=0,$J$17,$K$17))</f>
        <v>0.17298735861610109</v>
      </c>
      <c r="K71" s="30">
        <f t="shared" ref="K71:K96" si="8">H71*I71*J71</f>
        <v>8.8310197500129813E-3</v>
      </c>
      <c r="L71" s="25">
        <f t="shared" ref="L71:L96" si="9">$P$12</f>
        <v>6</v>
      </c>
      <c r="M71" s="25">
        <f t="shared" ref="M71:M96" si="10">$P$13+E71</f>
        <v>4</v>
      </c>
      <c r="N71" s="25">
        <f t="shared" ref="N71:N96" si="11">$P$14+F71</f>
        <v>4</v>
      </c>
      <c r="O71" s="25">
        <f t="shared" ref="O71:O96" si="12">$P$15+G71</f>
        <v>3</v>
      </c>
      <c r="P71" s="14">
        <f t="shared" ref="P71:P96" si="13">RANK(L71,L71:O71,0)</f>
        <v>1</v>
      </c>
      <c r="Q71" s="14">
        <f t="shared" ref="Q71:Q96" si="14">COUNTIF(L71:O71,L71)</f>
        <v>1</v>
      </c>
      <c r="R71" s="9">
        <f t="shared" ref="R71:R96" si="15">IF(AND(P71=1,Q71=1),1,IF(AND(P71=1,Q71&gt;1),2/Q71,IF(P71=2,1/Q71,0)))</f>
        <v>1</v>
      </c>
    </row>
    <row r="72" spans="1:18" x14ac:dyDescent="0.2">
      <c r="A72" s="14">
        <v>3</v>
      </c>
      <c r="B72" s="14">
        <v>1</v>
      </c>
      <c r="C72" s="14">
        <v>2</v>
      </c>
      <c r="D72" s="17">
        <v>2</v>
      </c>
      <c r="E72" s="18">
        <v>0</v>
      </c>
      <c r="F72" s="14">
        <v>6</v>
      </c>
      <c r="G72" s="19">
        <v>3</v>
      </c>
      <c r="H72" s="7">
        <f t="shared" si="5"/>
        <v>0.27966101694915257</v>
      </c>
      <c r="I72" s="7">
        <f t="shared" si="6"/>
        <v>0.18254273621722639</v>
      </c>
      <c r="J72" s="7">
        <f t="shared" si="7"/>
        <v>9.514304723885561E-2</v>
      </c>
      <c r="K72" s="30">
        <f t="shared" si="8"/>
        <v>4.8570608625071402E-3</v>
      </c>
      <c r="L72" s="25">
        <f t="shared" si="9"/>
        <v>6</v>
      </c>
      <c r="M72" s="25">
        <f t="shared" si="10"/>
        <v>3</v>
      </c>
      <c r="N72" s="25">
        <f t="shared" si="11"/>
        <v>6</v>
      </c>
      <c r="O72" s="25">
        <f t="shared" si="12"/>
        <v>3</v>
      </c>
      <c r="P72" s="14">
        <f t="shared" si="13"/>
        <v>1</v>
      </c>
      <c r="Q72" s="14">
        <f t="shared" si="14"/>
        <v>2</v>
      </c>
      <c r="R72" s="9">
        <f t="shared" si="15"/>
        <v>1</v>
      </c>
    </row>
    <row r="73" spans="1:18" x14ac:dyDescent="0.2">
      <c r="A73" s="14">
        <v>4</v>
      </c>
      <c r="B73" s="14">
        <v>1</v>
      </c>
      <c r="C73" s="14">
        <v>0</v>
      </c>
      <c r="D73" s="17">
        <v>1</v>
      </c>
      <c r="E73" s="18">
        <v>4</v>
      </c>
      <c r="F73" s="14">
        <v>3</v>
      </c>
      <c r="G73" s="19">
        <v>1</v>
      </c>
      <c r="H73" s="7">
        <f t="shared" si="5"/>
        <v>0.27966101694915257</v>
      </c>
      <c r="I73" s="7">
        <f t="shared" si="6"/>
        <v>0.23151761666575058</v>
      </c>
      <c r="J73" s="7">
        <f t="shared" si="7"/>
        <v>0.73186959414504316</v>
      </c>
      <c r="K73" s="30">
        <f t="shared" si="8"/>
        <v>4.7385959634216004E-2</v>
      </c>
      <c r="L73" s="25">
        <f t="shared" si="9"/>
        <v>6</v>
      </c>
      <c r="M73" s="25">
        <f t="shared" si="10"/>
        <v>7</v>
      </c>
      <c r="N73" s="25">
        <f t="shared" si="11"/>
        <v>3</v>
      </c>
      <c r="O73" s="25">
        <f t="shared" si="12"/>
        <v>1</v>
      </c>
      <c r="P73" s="14">
        <f t="shared" si="13"/>
        <v>2</v>
      </c>
      <c r="Q73" s="14">
        <f t="shared" si="14"/>
        <v>1</v>
      </c>
      <c r="R73" s="9">
        <f t="shared" si="15"/>
        <v>1</v>
      </c>
    </row>
    <row r="74" spans="1:18" x14ac:dyDescent="0.2">
      <c r="A74" s="14">
        <v>5</v>
      </c>
      <c r="B74" s="14">
        <v>1</v>
      </c>
      <c r="C74" s="14">
        <v>0</v>
      </c>
      <c r="D74" s="17">
        <v>0</v>
      </c>
      <c r="E74" s="18">
        <v>2</v>
      </c>
      <c r="F74" s="14">
        <v>4</v>
      </c>
      <c r="G74" s="19">
        <v>1</v>
      </c>
      <c r="H74" s="7">
        <f t="shared" si="5"/>
        <v>0.27966101694915257</v>
      </c>
      <c r="I74" s="7">
        <f t="shared" si="6"/>
        <v>0.23151761666575058</v>
      </c>
      <c r="J74" s="7">
        <f t="shared" si="7"/>
        <v>0.17298735861610109</v>
      </c>
      <c r="K74" s="30">
        <f t="shared" si="8"/>
        <v>1.1200317731723782E-2</v>
      </c>
      <c r="L74" s="25">
        <f t="shared" si="9"/>
        <v>6</v>
      </c>
      <c r="M74" s="25">
        <f t="shared" si="10"/>
        <v>5</v>
      </c>
      <c r="N74" s="25">
        <f t="shared" si="11"/>
        <v>4</v>
      </c>
      <c r="O74" s="25">
        <f t="shared" si="12"/>
        <v>1</v>
      </c>
      <c r="P74" s="14">
        <f t="shared" si="13"/>
        <v>1</v>
      </c>
      <c r="Q74" s="14">
        <f t="shared" si="14"/>
        <v>1</v>
      </c>
      <c r="R74" s="9">
        <f t="shared" si="15"/>
        <v>1</v>
      </c>
    </row>
    <row r="75" spans="1:18" x14ac:dyDescent="0.2">
      <c r="A75" s="14">
        <v>6</v>
      </c>
      <c r="B75" s="14">
        <v>1</v>
      </c>
      <c r="C75" s="14">
        <v>0</v>
      </c>
      <c r="D75" s="17">
        <v>2</v>
      </c>
      <c r="E75" s="18">
        <v>1</v>
      </c>
      <c r="F75" s="14">
        <v>6</v>
      </c>
      <c r="G75" s="19">
        <v>1</v>
      </c>
      <c r="H75" s="7">
        <f t="shared" si="5"/>
        <v>0.27966101694915257</v>
      </c>
      <c r="I75" s="7">
        <f t="shared" si="6"/>
        <v>0.23151761666575058</v>
      </c>
      <c r="J75" s="7">
        <f t="shared" si="7"/>
        <v>9.514304723885561E-2</v>
      </c>
      <c r="K75" s="30">
        <f t="shared" si="8"/>
        <v>6.1601747524480804E-3</v>
      </c>
      <c r="L75" s="25">
        <f t="shared" si="9"/>
        <v>6</v>
      </c>
      <c r="M75" s="25">
        <f t="shared" si="10"/>
        <v>4</v>
      </c>
      <c r="N75" s="25">
        <f t="shared" si="11"/>
        <v>6</v>
      </c>
      <c r="O75" s="25">
        <f t="shared" si="12"/>
        <v>1</v>
      </c>
      <c r="P75" s="14">
        <f t="shared" si="13"/>
        <v>1</v>
      </c>
      <c r="Q75" s="14">
        <f t="shared" si="14"/>
        <v>2</v>
      </c>
      <c r="R75" s="9">
        <f t="shared" si="15"/>
        <v>1</v>
      </c>
    </row>
    <row r="76" spans="1:18" x14ac:dyDescent="0.2">
      <c r="A76" s="14">
        <v>7</v>
      </c>
      <c r="B76" s="14">
        <v>1</v>
      </c>
      <c r="C76" s="14">
        <v>1</v>
      </c>
      <c r="D76" s="17">
        <v>1</v>
      </c>
      <c r="E76" s="18">
        <v>6</v>
      </c>
      <c r="F76" s="14">
        <v>3</v>
      </c>
      <c r="G76" s="19">
        <v>0</v>
      </c>
      <c r="H76" s="7">
        <f t="shared" si="5"/>
        <v>0.27966101694915257</v>
      </c>
      <c r="I76" s="7">
        <f t="shared" si="6"/>
        <v>0.58593964711702295</v>
      </c>
      <c r="J76" s="7">
        <f t="shared" si="7"/>
        <v>0.73186959414504316</v>
      </c>
      <c r="K76" s="30">
        <f t="shared" si="8"/>
        <v>0.11992742870387998</v>
      </c>
      <c r="L76" s="25">
        <f t="shared" si="9"/>
        <v>6</v>
      </c>
      <c r="M76" s="25">
        <f t="shared" si="10"/>
        <v>9</v>
      </c>
      <c r="N76" s="25">
        <f t="shared" si="11"/>
        <v>3</v>
      </c>
      <c r="O76" s="25">
        <f t="shared" si="12"/>
        <v>0</v>
      </c>
      <c r="P76" s="14">
        <f t="shared" si="13"/>
        <v>2</v>
      </c>
      <c r="Q76" s="14">
        <f t="shared" si="14"/>
        <v>1</v>
      </c>
      <c r="R76" s="9">
        <f t="shared" si="15"/>
        <v>1</v>
      </c>
    </row>
    <row r="77" spans="1:18" x14ac:dyDescent="0.2">
      <c r="A77" s="14">
        <v>8</v>
      </c>
      <c r="B77" s="14">
        <v>1</v>
      </c>
      <c r="C77" s="14">
        <v>1</v>
      </c>
      <c r="D77" s="17">
        <v>0</v>
      </c>
      <c r="E77" s="18">
        <v>4</v>
      </c>
      <c r="F77" s="14">
        <v>4</v>
      </c>
      <c r="G77" s="19">
        <v>0</v>
      </c>
      <c r="H77" s="7">
        <f t="shared" si="5"/>
        <v>0.27966101694915257</v>
      </c>
      <c r="I77" s="7">
        <f t="shared" si="6"/>
        <v>0.58593964711702295</v>
      </c>
      <c r="J77" s="7">
        <f t="shared" si="7"/>
        <v>0.17298735861610109</v>
      </c>
      <c r="K77" s="30">
        <f t="shared" si="8"/>
        <v>2.8346483148189813E-2</v>
      </c>
      <c r="L77" s="25">
        <f t="shared" si="9"/>
        <v>6</v>
      </c>
      <c r="M77" s="25">
        <f t="shared" si="10"/>
        <v>7</v>
      </c>
      <c r="N77" s="25">
        <f t="shared" si="11"/>
        <v>4</v>
      </c>
      <c r="O77" s="25">
        <f t="shared" si="12"/>
        <v>0</v>
      </c>
      <c r="P77" s="14">
        <f t="shared" si="13"/>
        <v>2</v>
      </c>
      <c r="Q77" s="14">
        <f t="shared" si="14"/>
        <v>1</v>
      </c>
      <c r="R77" s="9">
        <f t="shared" si="15"/>
        <v>1</v>
      </c>
    </row>
    <row r="78" spans="1:18" x14ac:dyDescent="0.2">
      <c r="A78" s="14">
        <v>9</v>
      </c>
      <c r="B78" s="14">
        <v>1</v>
      </c>
      <c r="C78" s="14">
        <v>1</v>
      </c>
      <c r="D78" s="17">
        <v>2</v>
      </c>
      <c r="E78" s="18">
        <v>3</v>
      </c>
      <c r="F78" s="14">
        <v>6</v>
      </c>
      <c r="G78" s="19">
        <v>0</v>
      </c>
      <c r="H78" s="7">
        <f t="shared" si="5"/>
        <v>0.27966101694915257</v>
      </c>
      <c r="I78" s="7">
        <f t="shared" si="6"/>
        <v>0.58593964711702295</v>
      </c>
      <c r="J78" s="7">
        <f t="shared" si="7"/>
        <v>9.514304723885561E-2</v>
      </c>
      <c r="K78" s="30">
        <f t="shared" si="8"/>
        <v>1.5590565731504399E-2</v>
      </c>
      <c r="L78" s="25">
        <f t="shared" si="9"/>
        <v>6</v>
      </c>
      <c r="M78" s="25">
        <f t="shared" si="10"/>
        <v>6</v>
      </c>
      <c r="N78" s="25">
        <f t="shared" si="11"/>
        <v>6</v>
      </c>
      <c r="O78" s="25">
        <f t="shared" si="12"/>
        <v>0</v>
      </c>
      <c r="P78" s="14">
        <f t="shared" si="13"/>
        <v>1</v>
      </c>
      <c r="Q78" s="14">
        <f t="shared" si="14"/>
        <v>3</v>
      </c>
      <c r="R78" s="9">
        <f t="shared" si="15"/>
        <v>0.66666666666666663</v>
      </c>
    </row>
    <row r="79" spans="1:18" x14ac:dyDescent="0.2">
      <c r="A79" s="14">
        <v>10</v>
      </c>
      <c r="B79" s="14">
        <v>0</v>
      </c>
      <c r="C79" s="14">
        <v>2</v>
      </c>
      <c r="D79" s="17">
        <v>1</v>
      </c>
      <c r="E79" s="18">
        <v>3</v>
      </c>
      <c r="F79" s="14">
        <v>1</v>
      </c>
      <c r="G79" s="19">
        <v>4</v>
      </c>
      <c r="H79" s="7">
        <f t="shared" si="5"/>
        <v>0.28813559322033899</v>
      </c>
      <c r="I79" s="7">
        <f t="shared" si="6"/>
        <v>0.18254273621722639</v>
      </c>
      <c r="J79" s="7">
        <f t="shared" si="7"/>
        <v>0.73186959414504316</v>
      </c>
      <c r="K79" s="30">
        <f t="shared" si="8"/>
        <v>3.8494188653902736E-2</v>
      </c>
      <c r="L79" s="25">
        <f t="shared" si="9"/>
        <v>6</v>
      </c>
      <c r="M79" s="25">
        <f t="shared" si="10"/>
        <v>6</v>
      </c>
      <c r="N79" s="25">
        <f t="shared" si="11"/>
        <v>1</v>
      </c>
      <c r="O79" s="25">
        <f t="shared" si="12"/>
        <v>4</v>
      </c>
      <c r="P79" s="14">
        <f t="shared" si="13"/>
        <v>1</v>
      </c>
      <c r="Q79" s="14">
        <f t="shared" si="14"/>
        <v>2</v>
      </c>
      <c r="R79" s="9">
        <f t="shared" si="15"/>
        <v>1</v>
      </c>
    </row>
    <row r="80" spans="1:18" x14ac:dyDescent="0.2">
      <c r="A80" s="14">
        <v>11</v>
      </c>
      <c r="B80" s="14">
        <v>0</v>
      </c>
      <c r="C80" s="14">
        <v>2</v>
      </c>
      <c r="D80" s="17">
        <v>0</v>
      </c>
      <c r="E80" s="18">
        <v>1</v>
      </c>
      <c r="F80" s="14">
        <v>2</v>
      </c>
      <c r="G80" s="19">
        <v>4</v>
      </c>
      <c r="H80" s="7">
        <f t="shared" si="5"/>
        <v>0.28813559322033899</v>
      </c>
      <c r="I80" s="7">
        <f t="shared" si="6"/>
        <v>0.18254273621722639</v>
      </c>
      <c r="J80" s="7">
        <f t="shared" si="7"/>
        <v>0.17298735861610109</v>
      </c>
      <c r="K80" s="30">
        <f t="shared" si="8"/>
        <v>9.098626409104282E-3</v>
      </c>
      <c r="L80" s="25">
        <f t="shared" si="9"/>
        <v>6</v>
      </c>
      <c r="M80" s="25">
        <f t="shared" si="10"/>
        <v>4</v>
      </c>
      <c r="N80" s="25">
        <f t="shared" si="11"/>
        <v>2</v>
      </c>
      <c r="O80" s="25">
        <f t="shared" si="12"/>
        <v>4</v>
      </c>
      <c r="P80" s="14">
        <f t="shared" si="13"/>
        <v>1</v>
      </c>
      <c r="Q80" s="14">
        <f t="shared" si="14"/>
        <v>1</v>
      </c>
      <c r="R80" s="9">
        <f t="shared" si="15"/>
        <v>1</v>
      </c>
    </row>
    <row r="81" spans="1:18" x14ac:dyDescent="0.2">
      <c r="A81" s="14">
        <v>12</v>
      </c>
      <c r="B81" s="14">
        <v>0</v>
      </c>
      <c r="C81" s="14">
        <v>2</v>
      </c>
      <c r="D81" s="17">
        <v>2</v>
      </c>
      <c r="E81" s="18">
        <v>0</v>
      </c>
      <c r="F81" s="14">
        <v>4</v>
      </c>
      <c r="G81" s="19">
        <v>4</v>
      </c>
      <c r="H81" s="7">
        <f t="shared" si="5"/>
        <v>0.28813559322033899</v>
      </c>
      <c r="I81" s="7">
        <f t="shared" si="6"/>
        <v>0.18254273621722639</v>
      </c>
      <c r="J81" s="7">
        <f t="shared" si="7"/>
        <v>9.514304723885561E-2</v>
      </c>
      <c r="K81" s="30">
        <f t="shared" si="8"/>
        <v>5.0042445250073559E-3</v>
      </c>
      <c r="L81" s="25">
        <f t="shared" si="9"/>
        <v>6</v>
      </c>
      <c r="M81" s="25">
        <f t="shared" si="10"/>
        <v>3</v>
      </c>
      <c r="N81" s="25">
        <f t="shared" si="11"/>
        <v>4</v>
      </c>
      <c r="O81" s="25">
        <f t="shared" si="12"/>
        <v>4</v>
      </c>
      <c r="P81" s="14">
        <f t="shared" si="13"/>
        <v>1</v>
      </c>
      <c r="Q81" s="14">
        <f t="shared" si="14"/>
        <v>1</v>
      </c>
      <c r="R81" s="9">
        <f t="shared" si="15"/>
        <v>1</v>
      </c>
    </row>
    <row r="82" spans="1:18" x14ac:dyDescent="0.2">
      <c r="A82" s="14">
        <v>13</v>
      </c>
      <c r="B82" s="14">
        <v>0</v>
      </c>
      <c r="C82" s="14">
        <v>0</v>
      </c>
      <c r="D82" s="17">
        <v>1</v>
      </c>
      <c r="E82" s="18">
        <v>4</v>
      </c>
      <c r="F82" s="14">
        <v>1</v>
      </c>
      <c r="G82" s="19">
        <v>2</v>
      </c>
      <c r="H82" s="7">
        <f t="shared" si="5"/>
        <v>0.28813559322033899</v>
      </c>
      <c r="I82" s="7">
        <f t="shared" si="6"/>
        <v>0.23151761666575058</v>
      </c>
      <c r="J82" s="7">
        <f t="shared" si="7"/>
        <v>0.73186959414504316</v>
      </c>
      <c r="K82" s="30">
        <f t="shared" si="8"/>
        <v>4.8821897804949825E-2</v>
      </c>
      <c r="L82" s="25">
        <f t="shared" si="9"/>
        <v>6</v>
      </c>
      <c r="M82" s="25">
        <f t="shared" si="10"/>
        <v>7</v>
      </c>
      <c r="N82" s="25">
        <f t="shared" si="11"/>
        <v>1</v>
      </c>
      <c r="O82" s="25">
        <f t="shared" si="12"/>
        <v>2</v>
      </c>
      <c r="P82" s="14">
        <f t="shared" si="13"/>
        <v>2</v>
      </c>
      <c r="Q82" s="14">
        <f t="shared" si="14"/>
        <v>1</v>
      </c>
      <c r="R82" s="9">
        <f t="shared" si="15"/>
        <v>1</v>
      </c>
    </row>
    <row r="83" spans="1:18" x14ac:dyDescent="0.2">
      <c r="A83" s="14">
        <v>14</v>
      </c>
      <c r="B83" s="14">
        <v>0</v>
      </c>
      <c r="C83" s="14">
        <v>0</v>
      </c>
      <c r="D83" s="17">
        <v>0</v>
      </c>
      <c r="E83" s="18">
        <v>2</v>
      </c>
      <c r="F83" s="14">
        <v>2</v>
      </c>
      <c r="G83" s="19">
        <v>2</v>
      </c>
      <c r="H83" s="7">
        <f t="shared" si="5"/>
        <v>0.28813559322033899</v>
      </c>
      <c r="I83" s="7">
        <f t="shared" si="6"/>
        <v>0.23151761666575058</v>
      </c>
      <c r="J83" s="7">
        <f t="shared" si="7"/>
        <v>0.17298735861610109</v>
      </c>
      <c r="K83" s="30">
        <f t="shared" si="8"/>
        <v>1.1539721299351775E-2</v>
      </c>
      <c r="L83" s="25">
        <f t="shared" si="9"/>
        <v>6</v>
      </c>
      <c r="M83" s="25">
        <f t="shared" si="10"/>
        <v>5</v>
      </c>
      <c r="N83" s="25">
        <f t="shared" si="11"/>
        <v>2</v>
      </c>
      <c r="O83" s="25">
        <f t="shared" si="12"/>
        <v>2</v>
      </c>
      <c r="P83" s="14">
        <f t="shared" si="13"/>
        <v>1</v>
      </c>
      <c r="Q83" s="14">
        <f t="shared" si="14"/>
        <v>1</v>
      </c>
      <c r="R83" s="9">
        <f t="shared" si="15"/>
        <v>1</v>
      </c>
    </row>
    <row r="84" spans="1:18" x14ac:dyDescent="0.2">
      <c r="A84" s="14">
        <v>15</v>
      </c>
      <c r="B84" s="14">
        <v>0</v>
      </c>
      <c r="C84" s="14">
        <v>0</v>
      </c>
      <c r="D84" s="17">
        <v>2</v>
      </c>
      <c r="E84" s="18">
        <v>1</v>
      </c>
      <c r="F84" s="14">
        <v>4</v>
      </c>
      <c r="G84" s="19">
        <v>2</v>
      </c>
      <c r="H84" s="7">
        <f t="shared" si="5"/>
        <v>0.28813559322033899</v>
      </c>
      <c r="I84" s="7">
        <f t="shared" si="6"/>
        <v>0.23151761666575058</v>
      </c>
      <c r="J84" s="7">
        <f t="shared" si="7"/>
        <v>9.514304723885561E-2</v>
      </c>
      <c r="K84" s="30">
        <f t="shared" si="8"/>
        <v>6.3468467146434769E-3</v>
      </c>
      <c r="L84" s="25">
        <f t="shared" si="9"/>
        <v>6</v>
      </c>
      <c r="M84" s="25">
        <f t="shared" si="10"/>
        <v>4</v>
      </c>
      <c r="N84" s="25">
        <f t="shared" si="11"/>
        <v>4</v>
      </c>
      <c r="O84" s="25">
        <f t="shared" si="12"/>
        <v>2</v>
      </c>
      <c r="P84" s="14">
        <f t="shared" si="13"/>
        <v>1</v>
      </c>
      <c r="Q84" s="14">
        <f t="shared" si="14"/>
        <v>1</v>
      </c>
      <c r="R84" s="9">
        <f t="shared" si="15"/>
        <v>1</v>
      </c>
    </row>
    <row r="85" spans="1:18" x14ac:dyDescent="0.2">
      <c r="A85" s="14">
        <v>16</v>
      </c>
      <c r="B85" s="14">
        <v>0</v>
      </c>
      <c r="C85" s="14">
        <v>1</v>
      </c>
      <c r="D85" s="17">
        <v>1</v>
      </c>
      <c r="E85" s="18">
        <v>6</v>
      </c>
      <c r="F85" s="14">
        <v>1</v>
      </c>
      <c r="G85" s="19">
        <v>1</v>
      </c>
      <c r="H85" s="7">
        <f t="shared" si="5"/>
        <v>0.28813559322033899</v>
      </c>
      <c r="I85" s="7">
        <f t="shared" si="6"/>
        <v>0.58593964711702295</v>
      </c>
      <c r="J85" s="7">
        <f t="shared" si="7"/>
        <v>0.73186959414504316</v>
      </c>
      <c r="K85" s="30">
        <f t="shared" si="8"/>
        <v>0.12356159321005818</v>
      </c>
      <c r="L85" s="25">
        <f t="shared" si="9"/>
        <v>6</v>
      </c>
      <c r="M85" s="25">
        <f t="shared" si="10"/>
        <v>9</v>
      </c>
      <c r="N85" s="25">
        <f t="shared" si="11"/>
        <v>1</v>
      </c>
      <c r="O85" s="25">
        <f t="shared" si="12"/>
        <v>1</v>
      </c>
      <c r="P85" s="14">
        <f t="shared" si="13"/>
        <v>2</v>
      </c>
      <c r="Q85" s="14">
        <f t="shared" si="14"/>
        <v>1</v>
      </c>
      <c r="R85" s="9">
        <f t="shared" si="15"/>
        <v>1</v>
      </c>
    </row>
    <row r="86" spans="1:18" x14ac:dyDescent="0.2">
      <c r="A86" s="14">
        <v>17</v>
      </c>
      <c r="B86" s="14">
        <v>0</v>
      </c>
      <c r="C86" s="14">
        <v>1</v>
      </c>
      <c r="D86" s="17">
        <v>0</v>
      </c>
      <c r="E86" s="18">
        <v>4</v>
      </c>
      <c r="F86" s="14">
        <v>2</v>
      </c>
      <c r="G86" s="19">
        <v>1</v>
      </c>
      <c r="H86" s="7">
        <f t="shared" si="5"/>
        <v>0.28813559322033899</v>
      </c>
      <c r="I86" s="7">
        <f t="shared" si="6"/>
        <v>0.58593964711702295</v>
      </c>
      <c r="J86" s="7">
        <f t="shared" si="7"/>
        <v>0.17298735861610109</v>
      </c>
      <c r="K86" s="30">
        <f t="shared" si="8"/>
        <v>2.9205467486013745E-2</v>
      </c>
      <c r="L86" s="25">
        <f t="shared" si="9"/>
        <v>6</v>
      </c>
      <c r="M86" s="25">
        <f t="shared" si="10"/>
        <v>7</v>
      </c>
      <c r="N86" s="25">
        <f t="shared" si="11"/>
        <v>2</v>
      </c>
      <c r="O86" s="25">
        <f t="shared" si="12"/>
        <v>1</v>
      </c>
      <c r="P86" s="14">
        <f t="shared" si="13"/>
        <v>2</v>
      </c>
      <c r="Q86" s="14">
        <f t="shared" si="14"/>
        <v>1</v>
      </c>
      <c r="R86" s="9">
        <f t="shared" si="15"/>
        <v>1</v>
      </c>
    </row>
    <row r="87" spans="1:18" x14ac:dyDescent="0.2">
      <c r="A87" s="14">
        <v>18</v>
      </c>
      <c r="B87" s="14">
        <v>0</v>
      </c>
      <c r="C87" s="14">
        <v>1</v>
      </c>
      <c r="D87" s="17">
        <v>2</v>
      </c>
      <c r="E87" s="18">
        <v>3</v>
      </c>
      <c r="F87" s="14">
        <v>4</v>
      </c>
      <c r="G87" s="19">
        <v>1</v>
      </c>
      <c r="H87" s="7">
        <f t="shared" si="5"/>
        <v>0.28813559322033899</v>
      </c>
      <c r="I87" s="7">
        <f t="shared" si="6"/>
        <v>0.58593964711702295</v>
      </c>
      <c r="J87" s="7">
        <f t="shared" si="7"/>
        <v>9.514304723885561E-2</v>
      </c>
      <c r="K87" s="30">
        <f t="shared" si="8"/>
        <v>1.6063007117307564E-2</v>
      </c>
      <c r="L87" s="25">
        <f t="shared" si="9"/>
        <v>6</v>
      </c>
      <c r="M87" s="25">
        <f t="shared" si="10"/>
        <v>6</v>
      </c>
      <c r="N87" s="25">
        <f t="shared" si="11"/>
        <v>4</v>
      </c>
      <c r="O87" s="25">
        <f t="shared" si="12"/>
        <v>1</v>
      </c>
      <c r="P87" s="14">
        <f t="shared" si="13"/>
        <v>1</v>
      </c>
      <c r="Q87" s="14">
        <f t="shared" si="14"/>
        <v>2</v>
      </c>
      <c r="R87" s="9">
        <f t="shared" si="15"/>
        <v>1</v>
      </c>
    </row>
    <row r="88" spans="1:18" x14ac:dyDescent="0.2">
      <c r="A88" s="14">
        <v>19</v>
      </c>
      <c r="B88" s="14">
        <v>2</v>
      </c>
      <c r="C88" s="14">
        <v>2</v>
      </c>
      <c r="D88" s="14">
        <v>1</v>
      </c>
      <c r="E88" s="18">
        <v>3</v>
      </c>
      <c r="F88" s="14">
        <v>0</v>
      </c>
      <c r="G88" s="19">
        <v>6</v>
      </c>
      <c r="H88" s="7">
        <f t="shared" si="5"/>
        <v>0.43220338983050843</v>
      </c>
      <c r="I88" s="7">
        <f t="shared" si="6"/>
        <v>0.18254273621722639</v>
      </c>
      <c r="J88" s="7">
        <f t="shared" si="7"/>
        <v>0.73186959414504316</v>
      </c>
      <c r="K88" s="30">
        <f t="shared" si="8"/>
        <v>5.7741282980854104E-2</v>
      </c>
      <c r="L88" s="25">
        <f t="shared" si="9"/>
        <v>6</v>
      </c>
      <c r="M88" s="25">
        <f t="shared" si="10"/>
        <v>6</v>
      </c>
      <c r="N88" s="25">
        <f t="shared" si="11"/>
        <v>0</v>
      </c>
      <c r="O88" s="25">
        <f t="shared" si="12"/>
        <v>6</v>
      </c>
      <c r="P88" s="14">
        <f t="shared" si="13"/>
        <v>1</v>
      </c>
      <c r="Q88" s="14">
        <f t="shared" si="14"/>
        <v>3</v>
      </c>
      <c r="R88" s="9">
        <f t="shared" si="15"/>
        <v>0.66666666666666663</v>
      </c>
    </row>
    <row r="89" spans="1:18" x14ac:dyDescent="0.2">
      <c r="A89" s="14">
        <v>20</v>
      </c>
      <c r="B89" s="14">
        <v>2</v>
      </c>
      <c r="C89" s="14">
        <v>2</v>
      </c>
      <c r="D89" s="14">
        <v>0</v>
      </c>
      <c r="E89" s="18">
        <v>1</v>
      </c>
      <c r="F89" s="14">
        <v>1</v>
      </c>
      <c r="G89" s="19">
        <v>6</v>
      </c>
      <c r="H89" s="7">
        <f t="shared" si="5"/>
        <v>0.43220338983050843</v>
      </c>
      <c r="I89" s="7">
        <f t="shared" si="6"/>
        <v>0.18254273621722639</v>
      </c>
      <c r="J89" s="7">
        <f t="shared" si="7"/>
        <v>0.17298735861610109</v>
      </c>
      <c r="K89" s="30">
        <f t="shared" si="8"/>
        <v>1.3647939613656422E-2</v>
      </c>
      <c r="L89" s="25">
        <f t="shared" si="9"/>
        <v>6</v>
      </c>
      <c r="M89" s="25">
        <f t="shared" si="10"/>
        <v>4</v>
      </c>
      <c r="N89" s="25">
        <f t="shared" si="11"/>
        <v>1</v>
      </c>
      <c r="O89" s="25">
        <f t="shared" si="12"/>
        <v>6</v>
      </c>
      <c r="P89" s="14">
        <f t="shared" si="13"/>
        <v>1</v>
      </c>
      <c r="Q89" s="14">
        <f t="shared" si="14"/>
        <v>2</v>
      </c>
      <c r="R89" s="9">
        <f t="shared" si="15"/>
        <v>1</v>
      </c>
    </row>
    <row r="90" spans="1:18" x14ac:dyDescent="0.2">
      <c r="A90" s="14">
        <v>21</v>
      </c>
      <c r="B90" s="14">
        <v>2</v>
      </c>
      <c r="C90" s="14">
        <v>2</v>
      </c>
      <c r="D90" s="14">
        <v>2</v>
      </c>
      <c r="E90" s="18">
        <v>0</v>
      </c>
      <c r="F90" s="14">
        <v>3</v>
      </c>
      <c r="G90" s="19">
        <v>6</v>
      </c>
      <c r="H90" s="7">
        <f t="shared" si="5"/>
        <v>0.43220338983050843</v>
      </c>
      <c r="I90" s="7">
        <f t="shared" si="6"/>
        <v>0.18254273621722639</v>
      </c>
      <c r="J90" s="7">
        <f t="shared" si="7"/>
        <v>9.514304723885561E-2</v>
      </c>
      <c r="K90" s="30">
        <f t="shared" si="8"/>
        <v>7.5063667875110334E-3</v>
      </c>
      <c r="L90" s="25">
        <f t="shared" si="9"/>
        <v>6</v>
      </c>
      <c r="M90" s="25">
        <f t="shared" si="10"/>
        <v>3</v>
      </c>
      <c r="N90" s="25">
        <f t="shared" si="11"/>
        <v>3</v>
      </c>
      <c r="O90" s="25">
        <f t="shared" si="12"/>
        <v>6</v>
      </c>
      <c r="P90" s="14">
        <f t="shared" si="13"/>
        <v>1</v>
      </c>
      <c r="Q90" s="14">
        <f t="shared" si="14"/>
        <v>2</v>
      </c>
      <c r="R90" s="9">
        <f t="shared" si="15"/>
        <v>1</v>
      </c>
    </row>
    <row r="91" spans="1:18" x14ac:dyDescent="0.2">
      <c r="A91" s="14">
        <v>22</v>
      </c>
      <c r="B91" s="14">
        <v>2</v>
      </c>
      <c r="C91" s="14">
        <v>0</v>
      </c>
      <c r="D91" s="17">
        <v>1</v>
      </c>
      <c r="E91" s="18">
        <v>4</v>
      </c>
      <c r="F91" s="14">
        <v>0</v>
      </c>
      <c r="G91" s="19">
        <v>4</v>
      </c>
      <c r="H91" s="7">
        <f t="shared" si="5"/>
        <v>0.43220338983050843</v>
      </c>
      <c r="I91" s="7">
        <f t="shared" si="6"/>
        <v>0.23151761666575058</v>
      </c>
      <c r="J91" s="7">
        <f t="shared" si="7"/>
        <v>0.73186959414504316</v>
      </c>
      <c r="K91" s="30">
        <f t="shared" si="8"/>
        <v>7.323284670742472E-2</v>
      </c>
      <c r="L91" s="25">
        <f t="shared" si="9"/>
        <v>6</v>
      </c>
      <c r="M91" s="25">
        <f t="shared" si="10"/>
        <v>7</v>
      </c>
      <c r="N91" s="25">
        <f t="shared" si="11"/>
        <v>0</v>
      </c>
      <c r="O91" s="25">
        <f t="shared" si="12"/>
        <v>4</v>
      </c>
      <c r="P91" s="14">
        <f t="shared" si="13"/>
        <v>2</v>
      </c>
      <c r="Q91" s="14">
        <f t="shared" si="14"/>
        <v>1</v>
      </c>
      <c r="R91" s="9">
        <f t="shared" si="15"/>
        <v>1</v>
      </c>
    </row>
    <row r="92" spans="1:18" x14ac:dyDescent="0.2">
      <c r="A92" s="14">
        <v>23</v>
      </c>
      <c r="B92" s="14">
        <v>2</v>
      </c>
      <c r="C92" s="14">
        <v>0</v>
      </c>
      <c r="D92" s="17">
        <v>0</v>
      </c>
      <c r="E92" s="18">
        <v>2</v>
      </c>
      <c r="F92" s="14">
        <v>1</v>
      </c>
      <c r="G92" s="19">
        <v>4</v>
      </c>
      <c r="H92" s="7">
        <f t="shared" si="5"/>
        <v>0.43220338983050843</v>
      </c>
      <c r="I92" s="7">
        <f t="shared" si="6"/>
        <v>0.23151761666575058</v>
      </c>
      <c r="J92" s="7">
        <f t="shared" si="7"/>
        <v>0.17298735861610109</v>
      </c>
      <c r="K92" s="30">
        <f t="shared" si="8"/>
        <v>1.730958194902766E-2</v>
      </c>
      <c r="L92" s="25">
        <f t="shared" si="9"/>
        <v>6</v>
      </c>
      <c r="M92" s="25">
        <f t="shared" si="10"/>
        <v>5</v>
      </c>
      <c r="N92" s="25">
        <f t="shared" si="11"/>
        <v>1</v>
      </c>
      <c r="O92" s="25">
        <f t="shared" si="12"/>
        <v>4</v>
      </c>
      <c r="P92" s="14">
        <f t="shared" si="13"/>
        <v>1</v>
      </c>
      <c r="Q92" s="14">
        <f t="shared" si="14"/>
        <v>1</v>
      </c>
      <c r="R92" s="9">
        <f t="shared" si="15"/>
        <v>1</v>
      </c>
    </row>
    <row r="93" spans="1:18" x14ac:dyDescent="0.2">
      <c r="A93" s="14">
        <v>24</v>
      </c>
      <c r="B93" s="14">
        <v>2</v>
      </c>
      <c r="C93" s="14">
        <v>0</v>
      </c>
      <c r="D93" s="17">
        <v>2</v>
      </c>
      <c r="E93" s="18">
        <v>1</v>
      </c>
      <c r="F93" s="14">
        <v>3</v>
      </c>
      <c r="G93" s="19">
        <v>4</v>
      </c>
      <c r="H93" s="7">
        <f t="shared" si="5"/>
        <v>0.43220338983050843</v>
      </c>
      <c r="I93" s="7">
        <f t="shared" si="6"/>
        <v>0.23151761666575058</v>
      </c>
      <c r="J93" s="7">
        <f t="shared" si="7"/>
        <v>9.514304723885561E-2</v>
      </c>
      <c r="K93" s="30">
        <f t="shared" si="8"/>
        <v>9.5202700719652141E-3</v>
      </c>
      <c r="L93" s="25">
        <f t="shared" si="9"/>
        <v>6</v>
      </c>
      <c r="M93" s="25">
        <f t="shared" si="10"/>
        <v>4</v>
      </c>
      <c r="N93" s="25">
        <f t="shared" si="11"/>
        <v>3</v>
      </c>
      <c r="O93" s="25">
        <f t="shared" si="12"/>
        <v>4</v>
      </c>
      <c r="P93" s="14">
        <f t="shared" si="13"/>
        <v>1</v>
      </c>
      <c r="Q93" s="14">
        <f t="shared" si="14"/>
        <v>1</v>
      </c>
      <c r="R93" s="9">
        <f t="shared" si="15"/>
        <v>1</v>
      </c>
    </row>
    <row r="94" spans="1:18" x14ac:dyDescent="0.2">
      <c r="A94" s="14">
        <v>25</v>
      </c>
      <c r="B94" s="14">
        <v>2</v>
      </c>
      <c r="C94" s="14">
        <v>1</v>
      </c>
      <c r="D94" s="17">
        <v>1</v>
      </c>
      <c r="E94" s="18">
        <v>6</v>
      </c>
      <c r="F94" s="14">
        <v>0</v>
      </c>
      <c r="G94" s="19">
        <v>3</v>
      </c>
      <c r="H94" s="7">
        <f t="shared" si="5"/>
        <v>0.43220338983050843</v>
      </c>
      <c r="I94" s="7">
        <f t="shared" si="6"/>
        <v>0.58593964711702295</v>
      </c>
      <c r="J94" s="7">
        <f t="shared" si="7"/>
        <v>0.73186959414504316</v>
      </c>
      <c r="K94" s="30">
        <f t="shared" si="8"/>
        <v>0.18534238981508722</v>
      </c>
      <c r="L94" s="25">
        <f t="shared" si="9"/>
        <v>6</v>
      </c>
      <c r="M94" s="25">
        <f t="shared" si="10"/>
        <v>9</v>
      </c>
      <c r="N94" s="25">
        <f t="shared" si="11"/>
        <v>0</v>
      </c>
      <c r="O94" s="25">
        <f t="shared" si="12"/>
        <v>3</v>
      </c>
      <c r="P94" s="14">
        <f t="shared" si="13"/>
        <v>2</v>
      </c>
      <c r="Q94" s="14">
        <f t="shared" si="14"/>
        <v>1</v>
      </c>
      <c r="R94" s="9">
        <f t="shared" si="15"/>
        <v>1</v>
      </c>
    </row>
    <row r="95" spans="1:18" x14ac:dyDescent="0.2">
      <c r="A95" s="14">
        <v>26</v>
      </c>
      <c r="B95" s="14">
        <v>2</v>
      </c>
      <c r="C95" s="14">
        <v>1</v>
      </c>
      <c r="D95" s="17">
        <v>0</v>
      </c>
      <c r="E95" s="18">
        <v>4</v>
      </c>
      <c r="F95" s="14">
        <v>1</v>
      </c>
      <c r="G95" s="19">
        <v>3</v>
      </c>
      <c r="H95" s="7">
        <f t="shared" si="5"/>
        <v>0.43220338983050843</v>
      </c>
      <c r="I95" s="7">
        <f t="shared" si="6"/>
        <v>0.58593964711702295</v>
      </c>
      <c r="J95" s="7">
        <f t="shared" si="7"/>
        <v>0.17298735861610109</v>
      </c>
      <c r="K95" s="30">
        <f t="shared" si="8"/>
        <v>4.3808201229020613E-2</v>
      </c>
      <c r="L95" s="25">
        <f t="shared" si="9"/>
        <v>6</v>
      </c>
      <c r="M95" s="25">
        <f t="shared" si="10"/>
        <v>7</v>
      </c>
      <c r="N95" s="25">
        <f t="shared" si="11"/>
        <v>1</v>
      </c>
      <c r="O95" s="25">
        <f t="shared" si="12"/>
        <v>3</v>
      </c>
      <c r="P95" s="14">
        <f t="shared" si="13"/>
        <v>2</v>
      </c>
      <c r="Q95" s="14">
        <f t="shared" si="14"/>
        <v>1</v>
      </c>
      <c r="R95" s="9">
        <f t="shared" si="15"/>
        <v>1</v>
      </c>
    </row>
    <row r="96" spans="1:18" x14ac:dyDescent="0.2">
      <c r="A96" s="14">
        <v>27</v>
      </c>
      <c r="B96" s="14">
        <v>2</v>
      </c>
      <c r="C96" s="14">
        <v>1</v>
      </c>
      <c r="D96" s="17">
        <v>2</v>
      </c>
      <c r="E96" s="18">
        <v>3</v>
      </c>
      <c r="F96" s="14">
        <v>3</v>
      </c>
      <c r="G96" s="19">
        <v>3</v>
      </c>
      <c r="H96" s="7">
        <f t="shared" si="5"/>
        <v>0.43220338983050843</v>
      </c>
      <c r="I96" s="7">
        <f t="shared" si="6"/>
        <v>0.58593964711702295</v>
      </c>
      <c r="J96" s="7">
        <f t="shared" si="7"/>
        <v>9.514304723885561E-2</v>
      </c>
      <c r="K96" s="30">
        <f t="shared" si="8"/>
        <v>2.4094510675961339E-2</v>
      </c>
      <c r="L96" s="25">
        <f t="shared" si="9"/>
        <v>6</v>
      </c>
      <c r="M96" s="25">
        <f t="shared" si="10"/>
        <v>6</v>
      </c>
      <c r="N96" s="25">
        <f t="shared" si="11"/>
        <v>3</v>
      </c>
      <c r="O96" s="25">
        <f t="shared" si="12"/>
        <v>3</v>
      </c>
      <c r="P96" s="14">
        <f t="shared" si="13"/>
        <v>1</v>
      </c>
      <c r="Q96" s="14">
        <f t="shared" si="14"/>
        <v>2</v>
      </c>
      <c r="R96" s="9">
        <f t="shared" si="15"/>
        <v>1</v>
      </c>
    </row>
  </sheetData>
  <mergeCells count="91">
    <mergeCell ref="M2:Q3"/>
    <mergeCell ref="R2:R11"/>
    <mergeCell ref="A3:E3"/>
    <mergeCell ref="F3:H3"/>
    <mergeCell ref="A5:F5"/>
    <mergeCell ref="G5:I5"/>
    <mergeCell ref="A6:E6"/>
    <mergeCell ref="G6:I6"/>
    <mergeCell ref="G7:I7"/>
    <mergeCell ref="G8:I8"/>
    <mergeCell ref="M8:Q8"/>
    <mergeCell ref="A10:H11"/>
    <mergeCell ref="A12:D12"/>
    <mergeCell ref="F12:H12"/>
    <mergeCell ref="A13:D13"/>
    <mergeCell ref="F13:H13"/>
    <mergeCell ref="A14:D14"/>
    <mergeCell ref="F14:H14"/>
    <mergeCell ref="A15:D15"/>
    <mergeCell ref="F15:H15"/>
    <mergeCell ref="A16:D16"/>
    <mergeCell ref="F16:H16"/>
    <mergeCell ref="A17:D17"/>
    <mergeCell ref="F17:H17"/>
    <mergeCell ref="L21:O21"/>
    <mergeCell ref="S21:S32"/>
    <mergeCell ref="E24:H24"/>
    <mergeCell ref="B26:D26"/>
    <mergeCell ref="E26:F26"/>
    <mergeCell ref="G26:I26"/>
    <mergeCell ref="M26:O26"/>
    <mergeCell ref="B27:D27"/>
    <mergeCell ref="E27:F27"/>
    <mergeCell ref="G27:I27"/>
    <mergeCell ref="M27:O27"/>
    <mergeCell ref="B28:D28"/>
    <mergeCell ref="E28:F28"/>
    <mergeCell ref="G28:I28"/>
    <mergeCell ref="M28:O28"/>
    <mergeCell ref="A30:C30"/>
    <mergeCell ref="H33:R34"/>
    <mergeCell ref="D35:D36"/>
    <mergeCell ref="E35:G35"/>
    <mergeCell ref="H35:H36"/>
    <mergeCell ref="I35:I36"/>
    <mergeCell ref="J35:J36"/>
    <mergeCell ref="K35:N36"/>
    <mergeCell ref="O35:Q36"/>
    <mergeCell ref="R35:S36"/>
    <mergeCell ref="R37:S63"/>
    <mergeCell ref="D38:D40"/>
    <mergeCell ref="I38:I40"/>
    <mergeCell ref="K38:N40"/>
    <mergeCell ref="O38:Q40"/>
    <mergeCell ref="D41:D43"/>
    <mergeCell ref="I41:I43"/>
    <mergeCell ref="K41:N43"/>
    <mergeCell ref="D48:D53"/>
    <mergeCell ref="I48:I53"/>
    <mergeCell ref="K48:N53"/>
    <mergeCell ref="O48:Q53"/>
    <mergeCell ref="K37:N37"/>
    <mergeCell ref="O37:Q37"/>
    <mergeCell ref="O41:Q43"/>
    <mergeCell ref="D44:D47"/>
    <mergeCell ref="I44:I47"/>
    <mergeCell ref="K44:N47"/>
    <mergeCell ref="O44:Q47"/>
    <mergeCell ref="D54:D56"/>
    <mergeCell ref="I54:I56"/>
    <mergeCell ref="K54:N56"/>
    <mergeCell ref="O54:Q56"/>
    <mergeCell ref="D57:D59"/>
    <mergeCell ref="I57:I59"/>
    <mergeCell ref="K57:N59"/>
    <mergeCell ref="O57:Q59"/>
    <mergeCell ref="D60:D62"/>
    <mergeCell ref="I60:I62"/>
    <mergeCell ref="K60:N62"/>
    <mergeCell ref="O60:Q62"/>
    <mergeCell ref="K63:N63"/>
    <mergeCell ref="O63:Q63"/>
    <mergeCell ref="A67:K67"/>
    <mergeCell ref="L67:O68"/>
    <mergeCell ref="P67:P69"/>
    <mergeCell ref="Q67:Q69"/>
    <mergeCell ref="R67:R69"/>
    <mergeCell ref="A68:A69"/>
    <mergeCell ref="B68:D68"/>
    <mergeCell ref="E68:G68"/>
    <mergeCell ref="H68:K68"/>
  </mergeCells>
  <conditionalFormatting sqref="R20">
    <cfRule type="cellIs" dxfId="15" priority="2" operator="greaterThan">
      <formula>0</formula>
    </cfRule>
  </conditionalFormatting>
  <conditionalFormatting sqref="R70:R96">
    <cfRule type="cellIs" dxfId="14" priority="1" operator="greaterThan">
      <formula>0</formula>
    </cfRule>
  </conditionalFormatting>
  <pageMargins left="0.7" right="0.7" top="0.78740157499999996" bottom="0.78740157499999996" header="0.3" footer="0.3"/>
  <pageSetup paperSize="9" scale="50" fitToWidth="0" orientation="portrait" r:id="rId1"/>
  <ignoredErrors>
    <ignoredError sqref="I38:N40 I60:N63 I41 K41:N41 I42 K42:N42 I43 K43:N43 I44 K44:N44 I45 K45:N45 I46 K46:N46 I47 K47:N47 I48 K48:N48 I49 K49:N49 I50 K50:N50 I51 K51:N51 I52 K52:N52 I53 K53:N53 I54 K54:N54 I55 K55:N55 I56 K56:N56 I57 K57:N57 I58 K58:N58 I59 K59:N5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S96"/>
  <sheetViews>
    <sheetView topLeftCell="A25" workbookViewId="0">
      <selection activeCell="F3" sqref="F3:H3"/>
    </sheetView>
  </sheetViews>
  <sheetFormatPr baseColWidth="10" defaultRowHeight="15" x14ac:dyDescent="0.2"/>
  <cols>
    <col min="1" max="1" width="4.1640625" customWidth="1"/>
    <col min="2" max="7" width="4.5" customWidth="1"/>
    <col min="8" max="10" width="8.5" customWidth="1"/>
    <col min="11" max="11" width="9.83203125" customWidth="1"/>
    <col min="12" max="15" width="4.5" customWidth="1"/>
    <col min="16" max="16" width="9.83203125" customWidth="1"/>
    <col min="18" max="18" width="9.1640625" customWidth="1"/>
    <col min="19" max="19" width="8.5" customWidth="1"/>
  </cols>
  <sheetData>
    <row r="2" spans="1:18" x14ac:dyDescent="0.2">
      <c r="M2" s="132" t="s">
        <v>58</v>
      </c>
      <c r="N2" s="132"/>
      <c r="O2" s="132"/>
      <c r="P2" s="132"/>
      <c r="Q2" s="132"/>
      <c r="R2" s="125" t="s">
        <v>87</v>
      </c>
    </row>
    <row r="3" spans="1:18" x14ac:dyDescent="0.2">
      <c r="A3" s="119" t="s">
        <v>49</v>
      </c>
      <c r="B3" s="119"/>
      <c r="C3" s="119"/>
      <c r="D3" s="119"/>
      <c r="E3" s="119"/>
      <c r="F3" s="120" t="s">
        <v>29</v>
      </c>
      <c r="G3" s="120"/>
      <c r="H3" s="120"/>
      <c r="I3" t="s">
        <v>55</v>
      </c>
      <c r="M3" s="132"/>
      <c r="N3" s="132"/>
      <c r="O3" s="132"/>
      <c r="P3" s="132"/>
      <c r="Q3" s="132"/>
      <c r="R3" s="125"/>
    </row>
    <row r="4" spans="1:18" ht="19" x14ac:dyDescent="0.25">
      <c r="C4" s="20"/>
      <c r="D4" s="20"/>
      <c r="E4" s="20"/>
      <c r="O4" s="14" t="s">
        <v>42</v>
      </c>
      <c r="P4" s="24">
        <f>B38</f>
        <v>0</v>
      </c>
      <c r="R4" s="125"/>
    </row>
    <row r="5" spans="1:18" ht="19" x14ac:dyDescent="0.25">
      <c r="A5" s="107" t="s">
        <v>53</v>
      </c>
      <c r="B5" s="119"/>
      <c r="C5" s="119"/>
      <c r="D5" s="119"/>
      <c r="E5" s="119"/>
      <c r="F5" s="119"/>
      <c r="G5" s="121" t="str">
        <f>F3</f>
        <v>England</v>
      </c>
      <c r="H5" s="121"/>
      <c r="I5" s="121"/>
      <c r="J5" s="14" t="s">
        <v>38</v>
      </c>
      <c r="O5" s="14" t="s">
        <v>43</v>
      </c>
      <c r="P5" s="24">
        <f t="shared" ref="P5:P6" si="0">B39</f>
        <v>3</v>
      </c>
      <c r="R5" s="125"/>
    </row>
    <row r="6" spans="1:18" ht="19" x14ac:dyDescent="0.25">
      <c r="A6" s="120"/>
      <c r="B6" s="119"/>
      <c r="C6" s="119"/>
      <c r="D6" s="119"/>
      <c r="E6" s="119"/>
      <c r="G6" s="121" t="s">
        <v>34</v>
      </c>
      <c r="H6" s="121"/>
      <c r="I6" s="121"/>
      <c r="J6" s="14" t="s">
        <v>39</v>
      </c>
      <c r="O6" s="14" t="s">
        <v>57</v>
      </c>
      <c r="P6" s="24">
        <f t="shared" si="0"/>
        <v>3</v>
      </c>
      <c r="R6" s="125"/>
    </row>
    <row r="7" spans="1:18" ht="17.25" customHeight="1" x14ac:dyDescent="0.2">
      <c r="C7" s="1"/>
      <c r="D7" s="1"/>
      <c r="E7" s="13"/>
      <c r="G7" s="121" t="s">
        <v>5</v>
      </c>
      <c r="H7" s="121"/>
      <c r="I7" s="121"/>
      <c r="J7" s="14" t="s">
        <v>40</v>
      </c>
      <c r="R7" s="119"/>
    </row>
    <row r="8" spans="1:18" ht="18.75" customHeight="1" x14ac:dyDescent="0.2">
      <c r="C8" s="1"/>
      <c r="D8" s="1"/>
      <c r="E8" s="13"/>
      <c r="G8" s="121" t="s">
        <v>110</v>
      </c>
      <c r="H8" s="121"/>
      <c r="I8" s="121"/>
      <c r="J8" s="14" t="s">
        <v>41</v>
      </c>
      <c r="M8" s="120"/>
      <c r="N8" s="120"/>
      <c r="O8" s="120"/>
      <c r="P8" s="120"/>
      <c r="Q8" s="120"/>
      <c r="R8" s="119"/>
    </row>
    <row r="9" spans="1:18" ht="18.75" customHeight="1" x14ac:dyDescent="0.2">
      <c r="C9" s="1"/>
      <c r="D9" s="1"/>
      <c r="E9" s="13"/>
      <c r="G9" s="13"/>
      <c r="H9" s="13"/>
      <c r="I9" s="13"/>
      <c r="J9" s="13"/>
      <c r="M9" s="32"/>
      <c r="N9" s="32"/>
      <c r="O9" s="32"/>
      <c r="P9" s="32"/>
      <c r="Q9" s="32"/>
      <c r="R9" s="119"/>
    </row>
    <row r="10" spans="1:18" x14ac:dyDescent="0.2">
      <c r="A10" s="126" t="s">
        <v>88</v>
      </c>
      <c r="B10" s="127"/>
      <c r="C10" s="127"/>
      <c r="D10" s="127"/>
      <c r="E10" s="127"/>
      <c r="F10" s="127"/>
      <c r="G10" s="127"/>
      <c r="H10" s="128"/>
      <c r="J10" s="13"/>
      <c r="O10" s="42"/>
      <c r="P10" s="13"/>
      <c r="Q10" s="43"/>
      <c r="R10" s="119"/>
    </row>
    <row r="11" spans="1:18" x14ac:dyDescent="0.2">
      <c r="A11" s="129"/>
      <c r="B11" s="130"/>
      <c r="C11" s="130"/>
      <c r="D11" s="130"/>
      <c r="E11" s="130"/>
      <c r="F11" s="130"/>
      <c r="G11" s="130"/>
      <c r="H11" s="131"/>
      <c r="I11" s="47">
        <v>1</v>
      </c>
      <c r="J11" s="22">
        <v>0</v>
      </c>
      <c r="K11" s="22">
        <v>2</v>
      </c>
      <c r="M11" s="32" t="s">
        <v>59</v>
      </c>
      <c r="N11" s="32"/>
      <c r="O11" s="43"/>
      <c r="P11" s="46"/>
      <c r="Q11" s="43"/>
      <c r="R11" s="119"/>
    </row>
    <row r="12" spans="1:18" x14ac:dyDescent="0.2">
      <c r="A12" s="122" t="str">
        <f>G5</f>
        <v>England</v>
      </c>
      <c r="B12" s="123"/>
      <c r="C12" s="123"/>
      <c r="D12" s="123"/>
      <c r="E12" s="21" t="s">
        <v>56</v>
      </c>
      <c r="F12" s="121" t="str">
        <f>G6</f>
        <v>Iran</v>
      </c>
      <c r="G12" s="123"/>
      <c r="H12" s="123"/>
      <c r="I12" s="7">
        <f>Quoten_und_WSK!N14</f>
        <v>0.73081607795371506</v>
      </c>
      <c r="J12" s="7">
        <f>Quoten_und_WSK!O14</f>
        <v>0.19001218026796593</v>
      </c>
      <c r="K12" s="7">
        <f>Quoten_und_WSK!P14</f>
        <v>7.9171741778319135E-2</v>
      </c>
      <c r="O12" s="26" t="s">
        <v>38</v>
      </c>
      <c r="P12" s="14">
        <f>SUM(P4:P6)</f>
        <v>6</v>
      </c>
      <c r="Q12" s="43"/>
    </row>
    <row r="13" spans="1:18" x14ac:dyDescent="0.2">
      <c r="A13" s="122" t="str">
        <f>G7</f>
        <v>USA</v>
      </c>
      <c r="B13" s="123"/>
      <c r="C13" s="123"/>
      <c r="D13" s="123"/>
      <c r="E13" s="21" t="s">
        <v>56</v>
      </c>
      <c r="F13" s="121" t="str">
        <f>G8</f>
        <v>Wales</v>
      </c>
      <c r="G13" s="123"/>
      <c r="H13" s="123"/>
      <c r="I13" s="7">
        <f>Quoten_und_WSK!N15</f>
        <v>0.37366619689953695</v>
      </c>
      <c r="J13" s="7">
        <f>Quoten_und_WSK!O15</f>
        <v>0.29776525065431841</v>
      </c>
      <c r="K13" s="7">
        <f>Quoten_und_WSK!P15</f>
        <v>0.32856855244614452</v>
      </c>
      <c r="O13" s="23" t="s">
        <v>39</v>
      </c>
      <c r="P13" s="31">
        <f>IF($P$4=3,0, IF($P$4=1,1,3))</f>
        <v>3</v>
      </c>
    </row>
    <row r="14" spans="1:18" x14ac:dyDescent="0.2">
      <c r="A14" s="122" t="str">
        <f>G8</f>
        <v>Wales</v>
      </c>
      <c r="B14" s="123"/>
      <c r="C14" s="123"/>
      <c r="D14" s="123"/>
      <c r="E14" s="21" t="s">
        <v>56</v>
      </c>
      <c r="F14" s="121" t="str">
        <f>G6</f>
        <v>Iran</v>
      </c>
      <c r="G14" s="123"/>
      <c r="H14" s="123"/>
      <c r="I14" s="7">
        <f>Quoten_und_WSK!N16</f>
        <v>0.45373467112597549</v>
      </c>
      <c r="J14" s="7">
        <f>Quoten_und_WSK!O16</f>
        <v>0.28874024526198444</v>
      </c>
      <c r="K14" s="7">
        <f>Quoten_und_WSK!P16</f>
        <v>0.25752508361204013</v>
      </c>
      <c r="O14" s="14" t="s">
        <v>40</v>
      </c>
      <c r="P14" s="31">
        <f>IF($P$5=3,0, IF($P$5=1,1,3))</f>
        <v>0</v>
      </c>
    </row>
    <row r="15" spans="1:18" x14ac:dyDescent="0.2">
      <c r="A15" s="122" t="str">
        <f>G5</f>
        <v>England</v>
      </c>
      <c r="B15" s="123"/>
      <c r="C15" s="123"/>
      <c r="D15" s="123"/>
      <c r="E15" s="21" t="s">
        <v>56</v>
      </c>
      <c r="F15" s="121" t="str">
        <f>G7</f>
        <v>USA</v>
      </c>
      <c r="G15" s="123"/>
      <c r="H15" s="123"/>
      <c r="I15" s="7">
        <f>Quoten_und_WSK!N17</f>
        <v>0.57478991596638662</v>
      </c>
      <c r="J15" s="7">
        <f>Quoten_und_WSK!O17</f>
        <v>0.24957983193277311</v>
      </c>
      <c r="K15" s="7">
        <f>Quoten_und_WSK!P17</f>
        <v>0.17563025210084032</v>
      </c>
      <c r="O15" s="14" t="s">
        <v>41</v>
      </c>
      <c r="P15" s="31">
        <f>IF($P$6=3,0, IF($P$6=1,1,3))</f>
        <v>0</v>
      </c>
    </row>
    <row r="16" spans="1:18" x14ac:dyDescent="0.2">
      <c r="A16" s="122" t="str">
        <f>G6</f>
        <v>Iran</v>
      </c>
      <c r="B16" s="123"/>
      <c r="C16" s="123"/>
      <c r="D16" s="123"/>
      <c r="E16" s="21" t="s">
        <v>56</v>
      </c>
      <c r="F16" s="121" t="str">
        <f>G7</f>
        <v>USA</v>
      </c>
      <c r="G16" s="123"/>
      <c r="H16" s="123"/>
      <c r="I16" s="7">
        <f>Quoten_und_WSK!N18</f>
        <v>0.25752508361204013</v>
      </c>
      <c r="J16" s="7">
        <f>Quoten_und_WSK!O18</f>
        <v>0.28874024526198444</v>
      </c>
      <c r="K16" s="7">
        <f>Quoten_und_WSK!P18</f>
        <v>0.45373467112597549</v>
      </c>
    </row>
    <row r="17" spans="1:19" x14ac:dyDescent="0.2">
      <c r="A17" s="122" t="str">
        <f>G8</f>
        <v>Wales</v>
      </c>
      <c r="B17" s="123"/>
      <c r="C17" s="123"/>
      <c r="D17" s="123"/>
      <c r="E17" s="21" t="s">
        <v>56</v>
      </c>
      <c r="F17" s="121" t="str">
        <f>G5</f>
        <v>England</v>
      </c>
      <c r="G17" s="123"/>
      <c r="H17" s="123"/>
      <c r="I17" s="7">
        <f>Quoten_und_WSK!N19</f>
        <v>0.16701461377870561</v>
      </c>
      <c r="J17" s="7">
        <f>Quoten_und_WSK!O19</f>
        <v>0.23799582463465552</v>
      </c>
      <c r="K17" s="7">
        <f>Quoten_und_WSK!P19</f>
        <v>0.59498956158663874</v>
      </c>
    </row>
    <row r="20" spans="1:19" x14ac:dyDescent="0.2">
      <c r="A20" s="13"/>
      <c r="B20" s="13"/>
      <c r="C20" s="13"/>
      <c r="D20" s="13"/>
      <c r="E20" s="13"/>
      <c r="F20" s="13"/>
      <c r="G20" s="13"/>
      <c r="H20" s="38"/>
      <c r="I20" s="38"/>
      <c r="J20" s="38"/>
      <c r="K20" s="39"/>
      <c r="L20" s="40"/>
      <c r="M20" s="40"/>
      <c r="N20" s="40"/>
      <c r="O20" s="40"/>
      <c r="P20" s="13"/>
      <c r="Q20" s="13"/>
      <c r="R20" s="41"/>
      <c r="S20" s="38"/>
    </row>
    <row r="21" spans="1:19" x14ac:dyDescent="0.2">
      <c r="A21" t="s">
        <v>94</v>
      </c>
      <c r="L21" s="72" t="str">
        <f>F3</f>
        <v>England</v>
      </c>
      <c r="M21" s="72"/>
      <c r="N21" s="72"/>
      <c r="O21" s="72"/>
      <c r="P21" t="s">
        <v>75</v>
      </c>
      <c r="S21" s="124" t="s">
        <v>79</v>
      </c>
    </row>
    <row r="22" spans="1:19" x14ac:dyDescent="0.2">
      <c r="A22" t="s">
        <v>95</v>
      </c>
      <c r="S22" s="124"/>
    </row>
    <row r="23" spans="1:19" x14ac:dyDescent="0.2">
      <c r="S23" s="124"/>
    </row>
    <row r="24" spans="1:19" x14ac:dyDescent="0.2">
      <c r="A24" t="s">
        <v>65</v>
      </c>
      <c r="E24" s="72" t="str">
        <f>F3</f>
        <v>England</v>
      </c>
      <c r="F24" s="72"/>
      <c r="G24" s="72"/>
      <c r="H24" s="72"/>
      <c r="S24" s="124"/>
    </row>
    <row r="25" spans="1:19" x14ac:dyDescent="0.2">
      <c r="S25" s="124"/>
    </row>
    <row r="26" spans="1:19" x14ac:dyDescent="0.2">
      <c r="B26" s="72" t="str">
        <f>IF(P4=3,"Sieg",IF(P4=1,"Remis","Niederlage"))</f>
        <v>Niederlage</v>
      </c>
      <c r="C26" s="72"/>
      <c r="D26" s="72"/>
      <c r="E26" s="72" t="s">
        <v>64</v>
      </c>
      <c r="F26" s="72"/>
      <c r="G26" s="107" t="str">
        <f>G6</f>
        <v>Iran</v>
      </c>
      <c r="H26" s="107"/>
      <c r="I26" s="107"/>
      <c r="J26" t="s">
        <v>72</v>
      </c>
      <c r="M26" s="133">
        <f>IF(P4=3,I12, IF(P4=1,J12,K12))</f>
        <v>7.9171741778319135E-2</v>
      </c>
      <c r="N26" s="133"/>
      <c r="O26" s="133"/>
      <c r="P26" t="s">
        <v>73</v>
      </c>
      <c r="S26" s="124"/>
    </row>
    <row r="27" spans="1:19" x14ac:dyDescent="0.2">
      <c r="B27" s="72" t="str">
        <f>IF(P5=3,"Sieg",IF(P5=1,"Remis","Niederlage"))</f>
        <v>Sieg</v>
      </c>
      <c r="C27" s="72"/>
      <c r="D27" s="72"/>
      <c r="E27" s="72" t="s">
        <v>64</v>
      </c>
      <c r="F27" s="72"/>
      <c r="G27" s="107" t="str">
        <f>G7</f>
        <v>USA</v>
      </c>
      <c r="H27" s="107"/>
      <c r="I27" s="107"/>
      <c r="J27" t="s">
        <v>72</v>
      </c>
      <c r="M27" s="133">
        <f>IF(P5=3,I15, IF(P5=1,J15,K15))</f>
        <v>0.57478991596638662</v>
      </c>
      <c r="N27" s="133"/>
      <c r="O27" s="133"/>
      <c r="P27" t="s">
        <v>73</v>
      </c>
      <c r="S27" s="124"/>
    </row>
    <row r="28" spans="1:19" x14ac:dyDescent="0.2">
      <c r="B28" s="72" t="str">
        <f>IF(P6=3,"Sieg",IF(P6=1,"Remis","Niederlage"))</f>
        <v>Sieg</v>
      </c>
      <c r="C28" s="72"/>
      <c r="D28" s="72"/>
      <c r="E28" s="72" t="s">
        <v>64</v>
      </c>
      <c r="F28" s="72"/>
      <c r="G28" s="107" t="str">
        <f>G8</f>
        <v>Wales</v>
      </c>
      <c r="H28" s="107"/>
      <c r="I28" s="107"/>
      <c r="J28" t="s">
        <v>72</v>
      </c>
      <c r="M28" s="133">
        <f>IF(P6=3,K17, IF(P6=1,J17,I17))</f>
        <v>0.59498956158663874</v>
      </c>
      <c r="N28" s="133"/>
      <c r="O28" s="133"/>
      <c r="P28" t="s">
        <v>73</v>
      </c>
      <c r="S28" s="124"/>
    </row>
    <row r="29" spans="1:19" x14ac:dyDescent="0.2">
      <c r="S29" s="124"/>
    </row>
    <row r="30" spans="1:19" x14ac:dyDescent="0.2">
      <c r="A30" s="119" t="s">
        <v>66</v>
      </c>
      <c r="B30" s="119"/>
      <c r="C30" s="119"/>
      <c r="E30" s="1"/>
      <c r="S30" s="124"/>
    </row>
    <row r="31" spans="1:19" x14ac:dyDescent="0.2">
      <c r="B31" s="28" t="s">
        <v>69</v>
      </c>
      <c r="C31" s="1" t="s">
        <v>67</v>
      </c>
      <c r="D31">
        <f>P4</f>
        <v>0</v>
      </c>
      <c r="E31">
        <f>P5</f>
        <v>3</v>
      </c>
      <c r="F31">
        <f>P6</f>
        <v>3</v>
      </c>
      <c r="G31" t="s">
        <v>68</v>
      </c>
      <c r="H31" s="29">
        <f>M26*M27*M28</f>
        <v>2.7076260666068195E-2</v>
      </c>
      <c r="I31" s="29"/>
      <c r="S31" s="124"/>
    </row>
    <row r="32" spans="1:19" x14ac:dyDescent="0.2">
      <c r="B32" s="28" t="s">
        <v>70</v>
      </c>
      <c r="C32" s="1" t="s">
        <v>71</v>
      </c>
      <c r="D32">
        <f>P4</f>
        <v>0</v>
      </c>
      <c r="E32">
        <f>P5</f>
        <v>3</v>
      </c>
      <c r="F32">
        <f>P6</f>
        <v>3</v>
      </c>
      <c r="G32" t="s">
        <v>68</v>
      </c>
      <c r="H32" s="29">
        <f>SUMPRODUCT(K70:K96,R70:R96)</f>
        <v>0.9726484108309198</v>
      </c>
      <c r="I32" s="29"/>
      <c r="S32" s="124"/>
    </row>
    <row r="33" spans="1:19" ht="23.25" customHeight="1" x14ac:dyDescent="0.2">
      <c r="A33" s="34" t="s">
        <v>74</v>
      </c>
      <c r="B33" s="35"/>
      <c r="C33" s="35"/>
      <c r="D33" s="35"/>
      <c r="E33" s="35"/>
      <c r="F33" s="35"/>
      <c r="H33" s="118" t="s">
        <v>99</v>
      </c>
      <c r="I33" s="118"/>
      <c r="J33" s="118"/>
      <c r="K33" s="118"/>
      <c r="L33" s="118"/>
      <c r="M33" s="118"/>
      <c r="N33" s="118"/>
      <c r="O33" s="118"/>
      <c r="P33" s="118"/>
      <c r="Q33" s="118"/>
      <c r="R33" s="118"/>
    </row>
    <row r="34" spans="1:19" ht="24" x14ac:dyDescent="0.2">
      <c r="A34" s="33"/>
      <c r="B34" s="33"/>
      <c r="C34" s="33"/>
      <c r="D34" s="33"/>
      <c r="E34" s="33"/>
      <c r="F34" s="33"/>
      <c r="H34" s="118"/>
      <c r="I34" s="118"/>
      <c r="J34" s="118"/>
      <c r="K34" s="118"/>
      <c r="L34" s="118"/>
      <c r="M34" s="118"/>
      <c r="N34" s="118"/>
      <c r="O34" s="118"/>
      <c r="P34" s="118"/>
      <c r="Q34" s="118"/>
      <c r="R34" s="118"/>
    </row>
    <row r="35" spans="1:19" ht="20.25" customHeight="1" x14ac:dyDescent="0.2">
      <c r="A35" s="13"/>
      <c r="B35" s="13"/>
      <c r="D35" s="73" t="s">
        <v>76</v>
      </c>
      <c r="E35" s="117" t="s">
        <v>80</v>
      </c>
      <c r="F35" s="117"/>
      <c r="G35" s="117"/>
      <c r="H35" s="73" t="s">
        <v>97</v>
      </c>
      <c r="I35" s="73" t="s">
        <v>77</v>
      </c>
      <c r="J35" s="73" t="s">
        <v>98</v>
      </c>
      <c r="K35" s="75" t="s">
        <v>85</v>
      </c>
      <c r="L35" s="79"/>
      <c r="M35" s="79"/>
      <c r="N35" s="76"/>
      <c r="O35" s="75" t="s">
        <v>86</v>
      </c>
      <c r="P35" s="79"/>
      <c r="Q35" s="76"/>
      <c r="R35" s="75" t="s">
        <v>81</v>
      </c>
      <c r="S35" s="76"/>
    </row>
    <row r="36" spans="1:19" ht="18.75" customHeight="1" x14ac:dyDescent="0.2">
      <c r="A36" s="20" t="s">
        <v>84</v>
      </c>
      <c r="B36" s="13"/>
      <c r="D36" s="74"/>
      <c r="E36" s="36" t="s">
        <v>82</v>
      </c>
      <c r="F36" s="36" t="s">
        <v>83</v>
      </c>
      <c r="G36" s="36" t="s">
        <v>96</v>
      </c>
      <c r="H36" s="74"/>
      <c r="I36" s="74"/>
      <c r="J36" s="74"/>
      <c r="K36" s="77"/>
      <c r="L36" s="80"/>
      <c r="M36" s="80"/>
      <c r="N36" s="78"/>
      <c r="O36" s="77"/>
      <c r="P36" s="80"/>
      <c r="Q36" s="78"/>
      <c r="R36" s="77"/>
      <c r="S36" s="78"/>
    </row>
    <row r="37" spans="1:19" x14ac:dyDescent="0.2">
      <c r="D37" s="14">
        <v>0</v>
      </c>
      <c r="E37" s="14">
        <v>0</v>
      </c>
      <c r="F37" s="14">
        <v>0</v>
      </c>
      <c r="G37" s="14">
        <v>0</v>
      </c>
      <c r="H37" s="7">
        <v>2.3E-3</v>
      </c>
      <c r="I37" s="37">
        <f>H37</f>
        <v>2.3E-3</v>
      </c>
      <c r="J37" s="7">
        <v>0</v>
      </c>
      <c r="K37" s="99">
        <f>H37*J37/I37</f>
        <v>0</v>
      </c>
      <c r="L37" s="99"/>
      <c r="M37" s="99"/>
      <c r="N37" s="99"/>
      <c r="O37" s="96">
        <f>I37*K37</f>
        <v>0</v>
      </c>
      <c r="P37" s="96"/>
      <c r="Q37" s="96"/>
      <c r="R37" s="97">
        <f>SUM(O37:Q63)</f>
        <v>0.85610574835147912</v>
      </c>
      <c r="S37" s="98"/>
    </row>
    <row r="38" spans="1:19" x14ac:dyDescent="0.2">
      <c r="A38" s="44" t="s">
        <v>42</v>
      </c>
      <c r="B38" s="45">
        <v>0</v>
      </c>
      <c r="D38" s="100">
        <v>1</v>
      </c>
      <c r="E38" s="14">
        <v>1</v>
      </c>
      <c r="F38" s="14">
        <v>0</v>
      </c>
      <c r="G38" s="14">
        <v>0</v>
      </c>
      <c r="H38" s="7">
        <v>5.5999999999999999E-3</v>
      </c>
      <c r="I38" s="102">
        <f>SUM(H38:H40)</f>
        <v>1.2199999999999999E-2</v>
      </c>
      <c r="J38" s="7">
        <v>0</v>
      </c>
      <c r="K38" s="108">
        <f>SUMPRODUCT(H38:H40,J38:J40)/I38</f>
        <v>0</v>
      </c>
      <c r="L38" s="109"/>
      <c r="M38" s="109"/>
      <c r="N38" s="110"/>
      <c r="O38" s="96">
        <f>I38*K38</f>
        <v>0</v>
      </c>
      <c r="P38" s="96"/>
      <c r="Q38" s="96"/>
      <c r="R38" s="98"/>
      <c r="S38" s="98"/>
    </row>
    <row r="39" spans="1:19" x14ac:dyDescent="0.2">
      <c r="A39" s="44" t="s">
        <v>43</v>
      </c>
      <c r="B39" s="45">
        <v>3</v>
      </c>
      <c r="D39" s="101"/>
      <c r="E39" s="14">
        <v>0</v>
      </c>
      <c r="F39" s="14">
        <v>1</v>
      </c>
      <c r="G39" s="14">
        <v>0</v>
      </c>
      <c r="H39" s="7">
        <v>3.3E-3</v>
      </c>
      <c r="I39" s="103"/>
      <c r="J39" s="7">
        <v>0</v>
      </c>
      <c r="K39" s="111"/>
      <c r="L39" s="112"/>
      <c r="M39" s="112"/>
      <c r="N39" s="113"/>
      <c r="O39" s="96"/>
      <c r="P39" s="96"/>
      <c r="Q39" s="96"/>
      <c r="R39" s="98"/>
      <c r="S39" s="98"/>
    </row>
    <row r="40" spans="1:19" x14ac:dyDescent="0.2">
      <c r="A40" s="44" t="s">
        <v>57</v>
      </c>
      <c r="B40" s="45">
        <v>3</v>
      </c>
      <c r="D40" s="74"/>
      <c r="E40" s="14">
        <v>0</v>
      </c>
      <c r="F40" s="14">
        <v>0</v>
      </c>
      <c r="G40" s="14">
        <v>1</v>
      </c>
      <c r="H40" s="7">
        <v>3.3E-3</v>
      </c>
      <c r="I40" s="104"/>
      <c r="J40" s="7">
        <v>0</v>
      </c>
      <c r="K40" s="114"/>
      <c r="L40" s="115"/>
      <c r="M40" s="115"/>
      <c r="N40" s="116"/>
      <c r="O40" s="96"/>
      <c r="P40" s="96"/>
      <c r="Q40" s="96"/>
      <c r="R40" s="98"/>
      <c r="S40" s="98"/>
    </row>
    <row r="41" spans="1:19" ht="14.25" customHeight="1" x14ac:dyDescent="0.2">
      <c r="D41" s="100">
        <v>2</v>
      </c>
      <c r="E41" s="14">
        <v>1</v>
      </c>
      <c r="F41" s="14">
        <v>1</v>
      </c>
      <c r="G41" s="14">
        <v>0</v>
      </c>
      <c r="H41" s="7">
        <v>7.9000000000000008E-3</v>
      </c>
      <c r="I41" s="102">
        <f>SUM(H41:H43)</f>
        <v>2.0500000000000001E-2</v>
      </c>
      <c r="J41" s="7">
        <v>1.43E-2</v>
      </c>
      <c r="K41" s="108">
        <f>SUMPRODUCT(H41:H43,J41:J43)/I41</f>
        <v>1.3305365853658536E-2</v>
      </c>
      <c r="L41" s="109"/>
      <c r="M41" s="109"/>
      <c r="N41" s="110"/>
      <c r="O41" s="96">
        <f>I41*K41</f>
        <v>2.7275999999999998E-4</v>
      </c>
      <c r="P41" s="96"/>
      <c r="Q41" s="96"/>
      <c r="R41" s="98"/>
      <c r="S41" s="98"/>
    </row>
    <row r="42" spans="1:19" ht="14.25" customHeight="1" x14ac:dyDescent="0.2">
      <c r="D42" s="101"/>
      <c r="E42" s="14">
        <v>1</v>
      </c>
      <c r="F42" s="14">
        <v>0</v>
      </c>
      <c r="G42" s="14">
        <v>1</v>
      </c>
      <c r="H42" s="7">
        <v>7.9000000000000008E-3</v>
      </c>
      <c r="I42" s="103"/>
      <c r="J42" s="7">
        <v>1.6299999999999999E-2</v>
      </c>
      <c r="K42" s="111"/>
      <c r="L42" s="112"/>
      <c r="M42" s="112"/>
      <c r="N42" s="113"/>
      <c r="O42" s="96"/>
      <c r="P42" s="96"/>
      <c r="Q42" s="96"/>
      <c r="R42" s="98"/>
      <c r="S42" s="98"/>
    </row>
    <row r="43" spans="1:19" x14ac:dyDescent="0.2">
      <c r="D43" s="74"/>
      <c r="E43" s="14">
        <v>0</v>
      </c>
      <c r="F43" s="14">
        <v>1</v>
      </c>
      <c r="G43" s="14">
        <v>1</v>
      </c>
      <c r="H43" s="7">
        <v>4.7000000000000002E-3</v>
      </c>
      <c r="I43" s="104"/>
      <c r="J43" s="7">
        <v>6.6E-3</v>
      </c>
      <c r="K43" s="114"/>
      <c r="L43" s="115"/>
      <c r="M43" s="115"/>
      <c r="N43" s="116"/>
      <c r="O43" s="96"/>
      <c r="P43" s="96"/>
      <c r="Q43" s="96"/>
      <c r="R43" s="98"/>
      <c r="S43" s="98"/>
    </row>
    <row r="44" spans="1:19" x14ac:dyDescent="0.2">
      <c r="D44" s="100">
        <v>3</v>
      </c>
      <c r="E44" s="14">
        <v>3</v>
      </c>
      <c r="F44" s="14">
        <v>0</v>
      </c>
      <c r="G44" s="14">
        <v>0</v>
      </c>
      <c r="H44" s="7">
        <v>2.1399999999999999E-2</v>
      </c>
      <c r="I44" s="102">
        <f>SUM(H44:H47)</f>
        <v>4.8550877686296158E-2</v>
      </c>
      <c r="J44" s="7">
        <v>2.7400000000000001E-2</v>
      </c>
      <c r="K44" s="108">
        <f>SUMPRODUCT(H44:H47,J44:J47)/I44</f>
        <v>7.2253036786383354E-2</v>
      </c>
      <c r="L44" s="109"/>
      <c r="M44" s="109"/>
      <c r="N44" s="110"/>
      <c r="O44" s="96">
        <f>I44*K44</f>
        <v>3.5079483514791551E-3</v>
      </c>
      <c r="P44" s="96"/>
      <c r="Q44" s="96"/>
      <c r="R44" s="98"/>
      <c r="S44" s="98"/>
    </row>
    <row r="45" spans="1:19" x14ac:dyDescent="0.2">
      <c r="D45" s="101"/>
      <c r="E45" s="14">
        <v>0</v>
      </c>
      <c r="F45" s="14">
        <v>3</v>
      </c>
      <c r="G45" s="14">
        <v>0</v>
      </c>
      <c r="H45" s="7">
        <v>7.6E-3</v>
      </c>
      <c r="I45" s="105"/>
      <c r="J45" s="7">
        <v>3.0800000000000001E-2</v>
      </c>
      <c r="K45" s="111"/>
      <c r="L45" s="112"/>
      <c r="M45" s="112"/>
      <c r="N45" s="113"/>
      <c r="O45" s="96"/>
      <c r="P45" s="96"/>
      <c r="Q45" s="96"/>
      <c r="R45" s="98"/>
      <c r="S45" s="98"/>
    </row>
    <row r="46" spans="1:19" x14ac:dyDescent="0.2">
      <c r="D46" s="101"/>
      <c r="E46" s="14">
        <v>0</v>
      </c>
      <c r="F46" s="14">
        <v>0</v>
      </c>
      <c r="G46" s="14">
        <v>3</v>
      </c>
      <c r="H46" s="7">
        <v>8.3000000000000001E-3</v>
      </c>
      <c r="I46" s="105"/>
      <c r="J46" s="7">
        <v>3.2899999999999999E-2</v>
      </c>
      <c r="K46" s="111"/>
      <c r="L46" s="112"/>
      <c r="M46" s="112"/>
      <c r="N46" s="113"/>
      <c r="O46" s="96"/>
      <c r="P46" s="96"/>
      <c r="Q46" s="96"/>
      <c r="R46" s="98"/>
      <c r="S46" s="98"/>
    </row>
    <row r="47" spans="1:19" x14ac:dyDescent="0.2">
      <c r="D47" s="74"/>
      <c r="E47" s="14">
        <v>1</v>
      </c>
      <c r="F47" s="14">
        <v>1</v>
      </c>
      <c r="G47" s="14">
        <v>1</v>
      </c>
      <c r="H47" s="7">
        <v>1.1250877686296156E-2</v>
      </c>
      <c r="I47" s="106"/>
      <c r="J47" s="7">
        <v>0.21460000000000001</v>
      </c>
      <c r="K47" s="114"/>
      <c r="L47" s="115"/>
      <c r="M47" s="115"/>
      <c r="N47" s="116"/>
      <c r="O47" s="96"/>
      <c r="P47" s="96"/>
      <c r="Q47" s="96"/>
      <c r="R47" s="98"/>
      <c r="S47" s="98"/>
    </row>
    <row r="48" spans="1:19" x14ac:dyDescent="0.2">
      <c r="D48" s="100">
        <v>4</v>
      </c>
      <c r="E48" s="14">
        <v>3</v>
      </c>
      <c r="F48" s="14">
        <v>1</v>
      </c>
      <c r="G48" s="14">
        <v>0</v>
      </c>
      <c r="H48" s="7">
        <v>3.0499999999999999E-2</v>
      </c>
      <c r="I48" s="102">
        <f>SUM(H48:H53)</f>
        <v>0.1217</v>
      </c>
      <c r="J48" s="7">
        <v>0.50529999999999997</v>
      </c>
      <c r="K48" s="108">
        <f>SUMPRODUCT(H48:H53,J48:J53)/I48</f>
        <v>0.52907559572719809</v>
      </c>
      <c r="L48" s="109"/>
      <c r="M48" s="109"/>
      <c r="N48" s="110"/>
      <c r="O48" s="96">
        <f>I48*K48</f>
        <v>6.4388500000000015E-2</v>
      </c>
      <c r="P48" s="96"/>
      <c r="Q48" s="96"/>
      <c r="R48" s="98"/>
      <c r="S48" s="98"/>
    </row>
    <row r="49" spans="4:19" x14ac:dyDescent="0.2">
      <c r="D49" s="101"/>
      <c r="E49" s="14">
        <v>3</v>
      </c>
      <c r="F49" s="14">
        <v>0</v>
      </c>
      <c r="G49" s="14">
        <v>1</v>
      </c>
      <c r="H49" s="7">
        <v>3.0499999999999999E-2</v>
      </c>
      <c r="I49" s="105"/>
      <c r="J49" s="7">
        <v>0.51619999999999999</v>
      </c>
      <c r="K49" s="111"/>
      <c r="L49" s="112"/>
      <c r="M49" s="112"/>
      <c r="N49" s="113"/>
      <c r="O49" s="96"/>
      <c r="P49" s="96"/>
      <c r="Q49" s="96"/>
      <c r="R49" s="98"/>
      <c r="S49" s="98"/>
    </row>
    <row r="50" spans="4:19" x14ac:dyDescent="0.2">
      <c r="D50" s="101"/>
      <c r="E50" s="14">
        <v>1</v>
      </c>
      <c r="F50" s="14">
        <v>3</v>
      </c>
      <c r="G50" s="14">
        <v>0</v>
      </c>
      <c r="H50" s="7">
        <v>1.8200000000000001E-2</v>
      </c>
      <c r="I50" s="105"/>
      <c r="J50" s="7">
        <v>0.55520000000000003</v>
      </c>
      <c r="K50" s="111"/>
      <c r="L50" s="112"/>
      <c r="M50" s="112"/>
      <c r="N50" s="113"/>
      <c r="O50" s="96"/>
      <c r="P50" s="96"/>
      <c r="Q50" s="96"/>
      <c r="R50" s="98"/>
      <c r="S50" s="98"/>
    </row>
    <row r="51" spans="4:19" x14ac:dyDescent="0.2">
      <c r="D51" s="101"/>
      <c r="E51" s="14">
        <v>1</v>
      </c>
      <c r="F51" s="14">
        <v>0</v>
      </c>
      <c r="G51" s="14">
        <v>3</v>
      </c>
      <c r="H51" s="7">
        <v>1.9900000000000001E-2</v>
      </c>
      <c r="I51" s="105"/>
      <c r="J51" s="7">
        <v>0.56530000000000002</v>
      </c>
      <c r="K51" s="111"/>
      <c r="L51" s="112"/>
      <c r="M51" s="112"/>
      <c r="N51" s="113"/>
      <c r="O51" s="96"/>
      <c r="P51" s="96"/>
      <c r="Q51" s="96"/>
      <c r="R51" s="98"/>
      <c r="S51" s="98"/>
    </row>
    <row r="52" spans="4:19" x14ac:dyDescent="0.2">
      <c r="D52" s="101"/>
      <c r="E52" s="14">
        <v>0</v>
      </c>
      <c r="F52" s="14">
        <v>3</v>
      </c>
      <c r="G52" s="14">
        <v>1</v>
      </c>
      <c r="H52" s="7">
        <v>1.0800000000000001E-2</v>
      </c>
      <c r="I52" s="105"/>
      <c r="J52" s="7">
        <v>0.52669999999999995</v>
      </c>
      <c r="K52" s="111"/>
      <c r="L52" s="112"/>
      <c r="M52" s="112"/>
      <c r="N52" s="113"/>
      <c r="O52" s="96"/>
      <c r="P52" s="96"/>
      <c r="Q52" s="96"/>
      <c r="R52" s="98"/>
      <c r="S52" s="98"/>
    </row>
    <row r="53" spans="4:19" x14ac:dyDescent="0.2">
      <c r="D53" s="74"/>
      <c r="E53" s="14">
        <v>0</v>
      </c>
      <c r="F53" s="14">
        <v>1</v>
      </c>
      <c r="G53" s="14">
        <v>3</v>
      </c>
      <c r="H53" s="7">
        <v>1.18E-2</v>
      </c>
      <c r="I53" s="106"/>
      <c r="J53" s="7">
        <v>0.52459999999999996</v>
      </c>
      <c r="K53" s="114"/>
      <c r="L53" s="115"/>
      <c r="M53" s="115"/>
      <c r="N53" s="116"/>
      <c r="O53" s="96"/>
      <c r="P53" s="96"/>
      <c r="Q53" s="96"/>
      <c r="R53" s="98"/>
      <c r="S53" s="98"/>
    </row>
    <row r="54" spans="4:19" x14ac:dyDescent="0.2">
      <c r="D54" s="100">
        <v>5</v>
      </c>
      <c r="E54" s="14">
        <v>3</v>
      </c>
      <c r="F54" s="14">
        <v>1</v>
      </c>
      <c r="G54" s="14">
        <v>1</v>
      </c>
      <c r="H54" s="7">
        <v>4.3400000000000001E-2</v>
      </c>
      <c r="I54" s="102">
        <f>SUM(H54:H56)</f>
        <v>9.7600000000000006E-2</v>
      </c>
      <c r="J54" s="7">
        <v>0.97960000000000003</v>
      </c>
      <c r="K54" s="108">
        <f>SUMPRODUCT(H54:H56,J54:J56)/I54</f>
        <v>0.9860838114754098</v>
      </c>
      <c r="L54" s="109"/>
      <c r="M54" s="109"/>
      <c r="N54" s="110"/>
      <c r="O54" s="96">
        <f>I54*K54</f>
        <v>9.6241779999999999E-2</v>
      </c>
      <c r="P54" s="96"/>
      <c r="Q54" s="96"/>
      <c r="R54" s="98"/>
      <c r="S54" s="98"/>
    </row>
    <row r="55" spans="4:19" x14ac:dyDescent="0.2">
      <c r="D55" s="101"/>
      <c r="E55" s="14">
        <v>1</v>
      </c>
      <c r="F55" s="14">
        <v>3</v>
      </c>
      <c r="G55" s="14">
        <v>1</v>
      </c>
      <c r="H55" s="7">
        <v>2.5999999999999999E-2</v>
      </c>
      <c r="I55" s="105"/>
      <c r="J55" s="7">
        <v>0.9919</v>
      </c>
      <c r="K55" s="111"/>
      <c r="L55" s="112"/>
      <c r="M55" s="112"/>
      <c r="N55" s="113"/>
      <c r="O55" s="96"/>
      <c r="P55" s="96"/>
      <c r="Q55" s="96"/>
      <c r="R55" s="98"/>
      <c r="S55" s="98"/>
    </row>
    <row r="56" spans="4:19" x14ac:dyDescent="0.2">
      <c r="D56" s="74"/>
      <c r="E56" s="14">
        <v>1</v>
      </c>
      <c r="F56" s="14">
        <v>1</v>
      </c>
      <c r="G56" s="14">
        <v>3</v>
      </c>
      <c r="H56" s="7">
        <v>2.8199999999999999E-2</v>
      </c>
      <c r="I56" s="106"/>
      <c r="J56" s="7">
        <v>0.99070000000000003</v>
      </c>
      <c r="K56" s="114"/>
      <c r="L56" s="115"/>
      <c r="M56" s="115"/>
      <c r="N56" s="116"/>
      <c r="O56" s="96"/>
      <c r="P56" s="96"/>
      <c r="Q56" s="96"/>
      <c r="R56" s="98"/>
      <c r="S56" s="98"/>
    </row>
    <row r="57" spans="4:19" x14ac:dyDescent="0.2">
      <c r="D57" s="100">
        <v>6</v>
      </c>
      <c r="E57" s="14">
        <v>3</v>
      </c>
      <c r="F57" s="14">
        <v>3</v>
      </c>
      <c r="G57" s="14">
        <v>0</v>
      </c>
      <c r="H57" s="7">
        <v>7.0199999999999999E-2</v>
      </c>
      <c r="I57" s="102">
        <f>SUM(H57:H59)</f>
        <v>0.17370000000000002</v>
      </c>
      <c r="J57" s="7">
        <v>0.96709999999999996</v>
      </c>
      <c r="K57" s="108">
        <f t="shared" ref="K57" si="1">SUMPRODUCT(H57:H59,J57:J59)/I57</f>
        <v>0.96888175014392608</v>
      </c>
      <c r="L57" s="109"/>
      <c r="M57" s="109"/>
      <c r="N57" s="110"/>
      <c r="O57" s="96">
        <f t="shared" ref="O57" si="2">I57*K57</f>
        <v>0.16829475999999999</v>
      </c>
      <c r="P57" s="96"/>
      <c r="Q57" s="96"/>
      <c r="R57" s="98"/>
      <c r="S57" s="98"/>
    </row>
    <row r="58" spans="4:19" x14ac:dyDescent="0.2">
      <c r="D58" s="101"/>
      <c r="E58" s="14">
        <v>3</v>
      </c>
      <c r="F58" s="14">
        <v>0</v>
      </c>
      <c r="G58" s="14">
        <v>3</v>
      </c>
      <c r="H58" s="7">
        <v>7.6399999999999996E-2</v>
      </c>
      <c r="I58" s="105"/>
      <c r="J58" s="7">
        <v>0.96919999999999995</v>
      </c>
      <c r="K58" s="111"/>
      <c r="L58" s="112"/>
      <c r="M58" s="112"/>
      <c r="N58" s="113"/>
      <c r="O58" s="96"/>
      <c r="P58" s="96"/>
      <c r="Q58" s="96"/>
      <c r="R58" s="98"/>
      <c r="S58" s="98"/>
    </row>
    <row r="59" spans="4:19" x14ac:dyDescent="0.2">
      <c r="D59" s="74"/>
      <c r="E59" s="14">
        <v>0</v>
      </c>
      <c r="F59" s="14">
        <v>3</v>
      </c>
      <c r="G59" s="14">
        <v>3</v>
      </c>
      <c r="H59" s="7">
        <v>2.7099999999999999E-2</v>
      </c>
      <c r="I59" s="106"/>
      <c r="J59" s="7">
        <v>0.97260000000000002</v>
      </c>
      <c r="K59" s="114"/>
      <c r="L59" s="115"/>
      <c r="M59" s="115"/>
      <c r="N59" s="116"/>
      <c r="O59" s="96"/>
      <c r="P59" s="96"/>
      <c r="Q59" s="96"/>
      <c r="R59" s="98"/>
      <c r="S59" s="98"/>
    </row>
    <row r="60" spans="4:19" x14ac:dyDescent="0.2">
      <c r="D60" s="100">
        <v>7</v>
      </c>
      <c r="E60" s="14">
        <v>3</v>
      </c>
      <c r="F60" s="14">
        <v>3</v>
      </c>
      <c r="G60" s="14">
        <v>1</v>
      </c>
      <c r="H60" s="7">
        <v>0.1</v>
      </c>
      <c r="I60" s="102">
        <f>SUM(H60:H62)</f>
        <v>0.27350000000000002</v>
      </c>
      <c r="J60" s="7">
        <v>1</v>
      </c>
      <c r="K60" s="108">
        <f t="shared" ref="K60" si="3">SUMPRODUCT(H60:H62,J60:J62)/I60</f>
        <v>1</v>
      </c>
      <c r="L60" s="109"/>
      <c r="M60" s="109"/>
      <c r="N60" s="110"/>
      <c r="O60" s="96">
        <f t="shared" ref="O60" si="4">I60*K60</f>
        <v>0.27350000000000002</v>
      </c>
      <c r="P60" s="96"/>
      <c r="Q60" s="96"/>
      <c r="R60" s="98"/>
      <c r="S60" s="98"/>
    </row>
    <row r="61" spans="4:19" x14ac:dyDescent="0.2">
      <c r="D61" s="101"/>
      <c r="E61" s="14">
        <v>3</v>
      </c>
      <c r="F61" s="14">
        <v>1</v>
      </c>
      <c r="G61" s="14">
        <v>3</v>
      </c>
      <c r="H61" s="7">
        <v>0.1085</v>
      </c>
      <c r="I61" s="105"/>
      <c r="J61" s="7">
        <v>1</v>
      </c>
      <c r="K61" s="111"/>
      <c r="L61" s="112"/>
      <c r="M61" s="112"/>
      <c r="N61" s="113"/>
      <c r="O61" s="96"/>
      <c r="P61" s="96"/>
      <c r="Q61" s="96"/>
      <c r="R61" s="98"/>
      <c r="S61" s="98"/>
    </row>
    <row r="62" spans="4:19" x14ac:dyDescent="0.2">
      <c r="D62" s="74"/>
      <c r="E62" s="14">
        <v>1</v>
      </c>
      <c r="F62" s="14">
        <v>3</v>
      </c>
      <c r="G62" s="14">
        <v>3</v>
      </c>
      <c r="H62" s="7">
        <v>6.5000000000000002E-2</v>
      </c>
      <c r="I62" s="106"/>
      <c r="J62" s="7">
        <v>1</v>
      </c>
      <c r="K62" s="114"/>
      <c r="L62" s="115"/>
      <c r="M62" s="115"/>
      <c r="N62" s="116"/>
      <c r="O62" s="96"/>
      <c r="P62" s="96"/>
      <c r="Q62" s="96"/>
      <c r="R62" s="98"/>
      <c r="S62" s="98"/>
    </row>
    <row r="63" spans="4:19" x14ac:dyDescent="0.2">
      <c r="D63" s="14">
        <v>9</v>
      </c>
      <c r="E63" s="14">
        <v>3</v>
      </c>
      <c r="F63" s="14">
        <v>3</v>
      </c>
      <c r="G63" s="14">
        <v>3</v>
      </c>
      <c r="H63" s="7">
        <v>0.24990000000000001</v>
      </c>
      <c r="I63" s="37">
        <f>H63</f>
        <v>0.24990000000000001</v>
      </c>
      <c r="J63" s="7">
        <v>1</v>
      </c>
      <c r="K63" s="99">
        <f>H63*J63/I63</f>
        <v>1</v>
      </c>
      <c r="L63" s="99"/>
      <c r="M63" s="99"/>
      <c r="N63" s="99"/>
      <c r="O63" s="96">
        <f>I63*K63</f>
        <v>0.24990000000000001</v>
      </c>
      <c r="P63" s="96"/>
      <c r="Q63" s="96"/>
      <c r="R63" s="98"/>
      <c r="S63" s="98"/>
    </row>
    <row r="67" spans="1:18" ht="19" x14ac:dyDescent="0.2">
      <c r="A67" s="81" t="s">
        <v>54</v>
      </c>
      <c r="B67" s="82"/>
      <c r="C67" s="82"/>
      <c r="D67" s="82"/>
      <c r="E67" s="82"/>
      <c r="F67" s="82"/>
      <c r="G67" s="82"/>
      <c r="H67" s="82"/>
      <c r="I67" s="82"/>
      <c r="J67" s="82"/>
      <c r="K67" s="83"/>
      <c r="L67" s="84" t="s">
        <v>52</v>
      </c>
      <c r="M67" s="85"/>
      <c r="N67" s="85"/>
      <c r="O67" s="86"/>
      <c r="P67" s="65" t="s">
        <v>51</v>
      </c>
      <c r="Q67" s="91" t="s">
        <v>63</v>
      </c>
      <c r="R67" s="65" t="s">
        <v>50</v>
      </c>
    </row>
    <row r="68" spans="1:18" x14ac:dyDescent="0.2">
      <c r="A68" s="94" t="s">
        <v>45</v>
      </c>
      <c r="B68" s="95" t="s">
        <v>11</v>
      </c>
      <c r="C68" s="95" t="s">
        <v>46</v>
      </c>
      <c r="D68" s="95" t="s">
        <v>47</v>
      </c>
      <c r="E68" s="95" t="s">
        <v>62</v>
      </c>
      <c r="F68" s="95"/>
      <c r="G68" s="95"/>
      <c r="H68" s="95" t="s">
        <v>0</v>
      </c>
      <c r="I68" s="95"/>
      <c r="J68" s="95"/>
      <c r="K68" s="95"/>
      <c r="L68" s="87"/>
      <c r="M68" s="88"/>
      <c r="N68" s="88"/>
      <c r="O68" s="89"/>
      <c r="P68" s="90"/>
      <c r="Q68" s="92"/>
      <c r="R68" s="90"/>
    </row>
    <row r="69" spans="1:18" x14ac:dyDescent="0.2">
      <c r="A69" s="74"/>
      <c r="B69" s="27" t="s">
        <v>60</v>
      </c>
      <c r="C69" s="27" t="s">
        <v>61</v>
      </c>
      <c r="D69" s="27" t="s">
        <v>44</v>
      </c>
      <c r="E69" s="27" t="s">
        <v>39</v>
      </c>
      <c r="F69" s="27" t="s">
        <v>40</v>
      </c>
      <c r="G69" s="27" t="s">
        <v>41</v>
      </c>
      <c r="H69" s="27" t="s">
        <v>60</v>
      </c>
      <c r="I69" s="27" t="s">
        <v>61</v>
      </c>
      <c r="J69" s="27" t="s">
        <v>44</v>
      </c>
      <c r="K69" s="15" t="s">
        <v>48</v>
      </c>
      <c r="L69" s="16" t="s">
        <v>38</v>
      </c>
      <c r="M69" s="16" t="s">
        <v>39</v>
      </c>
      <c r="N69" s="16" t="s">
        <v>40</v>
      </c>
      <c r="O69" s="16" t="s">
        <v>41</v>
      </c>
      <c r="P69" s="66"/>
      <c r="Q69" s="93"/>
      <c r="R69" s="66"/>
    </row>
    <row r="70" spans="1:18" x14ac:dyDescent="0.2">
      <c r="A70" s="14">
        <v>1</v>
      </c>
      <c r="B70" s="14">
        <v>1</v>
      </c>
      <c r="C70" s="14">
        <v>1</v>
      </c>
      <c r="D70" s="17">
        <v>1</v>
      </c>
      <c r="E70" s="18">
        <v>3</v>
      </c>
      <c r="F70" s="14">
        <v>3</v>
      </c>
      <c r="G70" s="19">
        <v>3</v>
      </c>
      <c r="H70" s="7">
        <f>IF(B70=1,$I$13, IF(B70=0,$J$13,$K$13))</f>
        <v>0.37366619689953695</v>
      </c>
      <c r="I70" s="7">
        <f>IF(C70=1,$I$14, IF(C70=0,$J$14,$K$14))</f>
        <v>0.45373467112597549</v>
      </c>
      <c r="J70" s="7">
        <f>IF(D70=1,$I$16, IF(D70=0,$J$16,$K$16))</f>
        <v>0.25752508361204013</v>
      </c>
      <c r="K70" s="30">
        <f>H70*I70*J70</f>
        <v>4.3662169866237846E-2</v>
      </c>
      <c r="L70" s="25">
        <f>$P$12</f>
        <v>6</v>
      </c>
      <c r="M70" s="25">
        <f>$P$13+E70</f>
        <v>6</v>
      </c>
      <c r="N70" s="25">
        <f>$P$14+F70</f>
        <v>3</v>
      </c>
      <c r="O70" s="25">
        <f>$P$15+G70</f>
        <v>3</v>
      </c>
      <c r="P70" s="14">
        <f>RANK(L70,L70:O70,0)</f>
        <v>1</v>
      </c>
      <c r="Q70" s="14">
        <f>COUNTIF(L70:O70,L70)</f>
        <v>2</v>
      </c>
      <c r="R70" s="9">
        <f>IF(AND(P70=1,Q70=1),1,IF(AND(P70=1,Q70&gt;1),2/Q70,IF(P70=2,1/Q70,0)))</f>
        <v>1</v>
      </c>
    </row>
    <row r="71" spans="1:18" x14ac:dyDescent="0.2">
      <c r="A71" s="14">
        <v>2</v>
      </c>
      <c r="B71" s="14">
        <v>1</v>
      </c>
      <c r="C71" s="14">
        <v>1</v>
      </c>
      <c r="D71" s="17">
        <v>0</v>
      </c>
      <c r="E71" s="18">
        <v>1</v>
      </c>
      <c r="F71" s="14">
        <v>4</v>
      </c>
      <c r="G71" s="19">
        <v>3</v>
      </c>
      <c r="H71" s="7">
        <f t="shared" ref="H71:H95" si="5">IF(B71=1,$I$13, IF(B71=0,$J$13,$K$13))</f>
        <v>0.37366619689953695</v>
      </c>
      <c r="I71" s="7">
        <f t="shared" ref="I71:I96" si="6">IF(C71=1,$I$14, IF(C71=0,$J$14,$K$14))</f>
        <v>0.45373467112597549</v>
      </c>
      <c r="J71" s="7">
        <f t="shared" ref="J71:J96" si="7">IF(D71=1,$I$16, IF(D71=0,$J$16,$K$16))</f>
        <v>0.28874024526198444</v>
      </c>
      <c r="K71" s="30">
        <f t="shared" ref="K71:K96" si="8">H71*I71*J71</f>
        <v>4.8954554092448498E-2</v>
      </c>
      <c r="L71" s="25">
        <f t="shared" ref="L71:L96" si="9">$P$12</f>
        <v>6</v>
      </c>
      <c r="M71" s="25">
        <f t="shared" ref="M71:M96" si="10">$P$13+E71</f>
        <v>4</v>
      </c>
      <c r="N71" s="25">
        <f t="shared" ref="N71:N96" si="11">$P$14+F71</f>
        <v>4</v>
      </c>
      <c r="O71" s="25">
        <f t="shared" ref="O71:O96" si="12">$P$15+G71</f>
        <v>3</v>
      </c>
      <c r="P71" s="14">
        <f t="shared" ref="P71:P96" si="13">RANK(L71,L71:O71,0)</f>
        <v>1</v>
      </c>
      <c r="Q71" s="14">
        <f t="shared" ref="Q71:Q96" si="14">COUNTIF(L71:O71,L71)</f>
        <v>1</v>
      </c>
      <c r="R71" s="9">
        <f t="shared" ref="R71:R96" si="15">IF(AND(P71=1,Q71=1),1,IF(AND(P71=1,Q71&gt;1),2/Q71,IF(P71=2,1/Q71,0)))</f>
        <v>1</v>
      </c>
    </row>
    <row r="72" spans="1:18" x14ac:dyDescent="0.2">
      <c r="A72" s="14">
        <v>3</v>
      </c>
      <c r="B72" s="14">
        <v>1</v>
      </c>
      <c r="C72" s="14">
        <v>1</v>
      </c>
      <c r="D72" s="17">
        <v>2</v>
      </c>
      <c r="E72" s="18">
        <v>0</v>
      </c>
      <c r="F72" s="14">
        <v>6</v>
      </c>
      <c r="G72" s="19">
        <v>3</v>
      </c>
      <c r="H72" s="7">
        <f t="shared" si="5"/>
        <v>0.37366619689953695</v>
      </c>
      <c r="I72" s="7">
        <f t="shared" si="6"/>
        <v>0.45373467112597549</v>
      </c>
      <c r="J72" s="7">
        <f t="shared" si="7"/>
        <v>0.45373467112597549</v>
      </c>
      <c r="K72" s="30">
        <f t="shared" si="8"/>
        <v>7.6928585002419059E-2</v>
      </c>
      <c r="L72" s="25">
        <f t="shared" si="9"/>
        <v>6</v>
      </c>
      <c r="M72" s="25">
        <f t="shared" si="10"/>
        <v>3</v>
      </c>
      <c r="N72" s="25">
        <f t="shared" si="11"/>
        <v>6</v>
      </c>
      <c r="O72" s="25">
        <f t="shared" si="12"/>
        <v>3</v>
      </c>
      <c r="P72" s="14">
        <f t="shared" si="13"/>
        <v>1</v>
      </c>
      <c r="Q72" s="14">
        <f t="shared" si="14"/>
        <v>2</v>
      </c>
      <c r="R72" s="9">
        <f t="shared" si="15"/>
        <v>1</v>
      </c>
    </row>
    <row r="73" spans="1:18" x14ac:dyDescent="0.2">
      <c r="A73" s="14">
        <v>4</v>
      </c>
      <c r="B73" s="14">
        <v>1</v>
      </c>
      <c r="C73" s="14">
        <v>0</v>
      </c>
      <c r="D73" s="17">
        <v>1</v>
      </c>
      <c r="E73" s="18">
        <v>4</v>
      </c>
      <c r="F73" s="14">
        <v>3</v>
      </c>
      <c r="G73" s="19">
        <v>1</v>
      </c>
      <c r="H73" s="7">
        <f t="shared" si="5"/>
        <v>0.37366619689953695</v>
      </c>
      <c r="I73" s="7">
        <f t="shared" si="6"/>
        <v>0.28874024526198444</v>
      </c>
      <c r="J73" s="7">
        <f t="shared" si="7"/>
        <v>0.25752508361204013</v>
      </c>
      <c r="K73" s="30">
        <f t="shared" si="8"/>
        <v>2.7785017187605905E-2</v>
      </c>
      <c r="L73" s="25">
        <f t="shared" si="9"/>
        <v>6</v>
      </c>
      <c r="M73" s="25">
        <f t="shared" si="10"/>
        <v>7</v>
      </c>
      <c r="N73" s="25">
        <f t="shared" si="11"/>
        <v>3</v>
      </c>
      <c r="O73" s="25">
        <f t="shared" si="12"/>
        <v>1</v>
      </c>
      <c r="P73" s="14">
        <f t="shared" si="13"/>
        <v>2</v>
      </c>
      <c r="Q73" s="14">
        <f t="shared" si="14"/>
        <v>1</v>
      </c>
      <c r="R73" s="9">
        <f t="shared" si="15"/>
        <v>1</v>
      </c>
    </row>
    <row r="74" spans="1:18" x14ac:dyDescent="0.2">
      <c r="A74" s="14">
        <v>5</v>
      </c>
      <c r="B74" s="14">
        <v>1</v>
      </c>
      <c r="C74" s="14">
        <v>0</v>
      </c>
      <c r="D74" s="17">
        <v>0</v>
      </c>
      <c r="E74" s="18">
        <v>2</v>
      </c>
      <c r="F74" s="14">
        <v>4</v>
      </c>
      <c r="G74" s="19">
        <v>1</v>
      </c>
      <c r="H74" s="7">
        <f t="shared" si="5"/>
        <v>0.37366619689953695</v>
      </c>
      <c r="I74" s="7">
        <f t="shared" si="6"/>
        <v>0.28874024526198444</v>
      </c>
      <c r="J74" s="7">
        <f t="shared" si="7"/>
        <v>0.28874024526198444</v>
      </c>
      <c r="K74" s="30">
        <f t="shared" si="8"/>
        <v>3.1152898058830869E-2</v>
      </c>
      <c r="L74" s="25">
        <f t="shared" si="9"/>
        <v>6</v>
      </c>
      <c r="M74" s="25">
        <f t="shared" si="10"/>
        <v>5</v>
      </c>
      <c r="N74" s="25">
        <f t="shared" si="11"/>
        <v>4</v>
      </c>
      <c r="O74" s="25">
        <f t="shared" si="12"/>
        <v>1</v>
      </c>
      <c r="P74" s="14">
        <f t="shared" si="13"/>
        <v>1</v>
      </c>
      <c r="Q74" s="14">
        <f t="shared" si="14"/>
        <v>1</v>
      </c>
      <c r="R74" s="9">
        <f t="shared" si="15"/>
        <v>1</v>
      </c>
    </row>
    <row r="75" spans="1:18" x14ac:dyDescent="0.2">
      <c r="A75" s="14">
        <v>6</v>
      </c>
      <c r="B75" s="14">
        <v>1</v>
      </c>
      <c r="C75" s="14">
        <v>0</v>
      </c>
      <c r="D75" s="17">
        <v>2</v>
      </c>
      <c r="E75" s="18">
        <v>1</v>
      </c>
      <c r="F75" s="14">
        <v>6</v>
      </c>
      <c r="G75" s="19">
        <v>1</v>
      </c>
      <c r="H75" s="7">
        <f t="shared" si="5"/>
        <v>0.37366619689953695</v>
      </c>
      <c r="I75" s="7">
        <f t="shared" si="6"/>
        <v>0.28874024526198444</v>
      </c>
      <c r="J75" s="7">
        <f t="shared" si="7"/>
        <v>0.45373467112597549</v>
      </c>
      <c r="K75" s="30">
        <f t="shared" si="8"/>
        <v>4.8954554092448505E-2</v>
      </c>
      <c r="L75" s="25">
        <f t="shared" si="9"/>
        <v>6</v>
      </c>
      <c r="M75" s="25">
        <f t="shared" si="10"/>
        <v>4</v>
      </c>
      <c r="N75" s="25">
        <f t="shared" si="11"/>
        <v>6</v>
      </c>
      <c r="O75" s="25">
        <f t="shared" si="12"/>
        <v>1</v>
      </c>
      <c r="P75" s="14">
        <f t="shared" si="13"/>
        <v>1</v>
      </c>
      <c r="Q75" s="14">
        <f t="shared" si="14"/>
        <v>2</v>
      </c>
      <c r="R75" s="9">
        <f t="shared" si="15"/>
        <v>1</v>
      </c>
    </row>
    <row r="76" spans="1:18" x14ac:dyDescent="0.2">
      <c r="A76" s="14">
        <v>7</v>
      </c>
      <c r="B76" s="14">
        <v>1</v>
      </c>
      <c r="C76" s="14">
        <v>2</v>
      </c>
      <c r="D76" s="17">
        <v>1</v>
      </c>
      <c r="E76" s="18">
        <v>6</v>
      </c>
      <c r="F76" s="14">
        <v>3</v>
      </c>
      <c r="G76" s="19">
        <v>0</v>
      </c>
      <c r="H76" s="7">
        <f t="shared" si="5"/>
        <v>0.37366619689953695</v>
      </c>
      <c r="I76" s="7">
        <f t="shared" si="6"/>
        <v>0.25752508361204013</v>
      </c>
      <c r="J76" s="7">
        <f t="shared" si="7"/>
        <v>0.25752508361204013</v>
      </c>
      <c r="K76" s="30">
        <f t="shared" si="8"/>
        <v>2.4781231545702557E-2</v>
      </c>
      <c r="L76" s="25">
        <f t="shared" si="9"/>
        <v>6</v>
      </c>
      <c r="M76" s="25">
        <f t="shared" si="10"/>
        <v>9</v>
      </c>
      <c r="N76" s="25">
        <f t="shared" si="11"/>
        <v>3</v>
      </c>
      <c r="O76" s="25">
        <f t="shared" si="12"/>
        <v>0</v>
      </c>
      <c r="P76" s="14">
        <f t="shared" si="13"/>
        <v>2</v>
      </c>
      <c r="Q76" s="14">
        <f t="shared" si="14"/>
        <v>1</v>
      </c>
      <c r="R76" s="9">
        <f t="shared" si="15"/>
        <v>1</v>
      </c>
    </row>
    <row r="77" spans="1:18" x14ac:dyDescent="0.2">
      <c r="A77" s="14">
        <v>8</v>
      </c>
      <c r="B77" s="14">
        <v>1</v>
      </c>
      <c r="C77" s="14">
        <v>2</v>
      </c>
      <c r="D77" s="17">
        <v>0</v>
      </c>
      <c r="E77" s="18">
        <v>4</v>
      </c>
      <c r="F77" s="14">
        <v>4</v>
      </c>
      <c r="G77" s="19">
        <v>0</v>
      </c>
      <c r="H77" s="7">
        <f t="shared" si="5"/>
        <v>0.37366619689953695</v>
      </c>
      <c r="I77" s="7">
        <f t="shared" si="6"/>
        <v>0.25752508361204013</v>
      </c>
      <c r="J77" s="7">
        <f t="shared" si="7"/>
        <v>0.28874024526198444</v>
      </c>
      <c r="K77" s="30">
        <f t="shared" si="8"/>
        <v>2.7785017187605902E-2</v>
      </c>
      <c r="L77" s="25">
        <f t="shared" si="9"/>
        <v>6</v>
      </c>
      <c r="M77" s="25">
        <f t="shared" si="10"/>
        <v>7</v>
      </c>
      <c r="N77" s="25">
        <f t="shared" si="11"/>
        <v>4</v>
      </c>
      <c r="O77" s="25">
        <f t="shared" si="12"/>
        <v>0</v>
      </c>
      <c r="P77" s="14">
        <f t="shared" si="13"/>
        <v>2</v>
      </c>
      <c r="Q77" s="14">
        <f t="shared" si="14"/>
        <v>1</v>
      </c>
      <c r="R77" s="9">
        <f t="shared" si="15"/>
        <v>1</v>
      </c>
    </row>
    <row r="78" spans="1:18" x14ac:dyDescent="0.2">
      <c r="A78" s="14">
        <v>9</v>
      </c>
      <c r="B78" s="14">
        <v>1</v>
      </c>
      <c r="C78" s="14">
        <v>2</v>
      </c>
      <c r="D78" s="17">
        <v>2</v>
      </c>
      <c r="E78" s="18">
        <v>3</v>
      </c>
      <c r="F78" s="14">
        <v>6</v>
      </c>
      <c r="G78" s="19">
        <v>0</v>
      </c>
      <c r="H78" s="7">
        <f t="shared" si="5"/>
        <v>0.37366619689953695</v>
      </c>
      <c r="I78" s="7">
        <f t="shared" si="6"/>
        <v>0.25752508361204013</v>
      </c>
      <c r="J78" s="7">
        <f t="shared" si="7"/>
        <v>0.45373467112597549</v>
      </c>
      <c r="K78" s="30">
        <f t="shared" si="8"/>
        <v>4.3662169866237839E-2</v>
      </c>
      <c r="L78" s="25">
        <f t="shared" si="9"/>
        <v>6</v>
      </c>
      <c r="M78" s="25">
        <f t="shared" si="10"/>
        <v>6</v>
      </c>
      <c r="N78" s="25">
        <f t="shared" si="11"/>
        <v>6</v>
      </c>
      <c r="O78" s="25">
        <f t="shared" si="12"/>
        <v>0</v>
      </c>
      <c r="P78" s="14">
        <f t="shared" si="13"/>
        <v>1</v>
      </c>
      <c r="Q78" s="14">
        <f t="shared" si="14"/>
        <v>3</v>
      </c>
      <c r="R78" s="9">
        <f t="shared" si="15"/>
        <v>0.66666666666666663</v>
      </c>
    </row>
    <row r="79" spans="1:18" x14ac:dyDescent="0.2">
      <c r="A79" s="14">
        <v>10</v>
      </c>
      <c r="B79" s="14">
        <v>0</v>
      </c>
      <c r="C79" s="14">
        <v>1</v>
      </c>
      <c r="D79" s="17">
        <v>1</v>
      </c>
      <c r="E79" s="18">
        <v>3</v>
      </c>
      <c r="F79" s="14">
        <v>1</v>
      </c>
      <c r="G79" s="19">
        <v>4</v>
      </c>
      <c r="H79" s="7">
        <f t="shared" si="5"/>
        <v>0.29776525065431841</v>
      </c>
      <c r="I79" s="7">
        <f t="shared" si="6"/>
        <v>0.45373467112597549</v>
      </c>
      <c r="J79" s="7">
        <f t="shared" si="7"/>
        <v>0.25752508361204013</v>
      </c>
      <c r="K79" s="30">
        <f t="shared" si="8"/>
        <v>3.4793291612158272E-2</v>
      </c>
      <c r="L79" s="25">
        <f t="shared" si="9"/>
        <v>6</v>
      </c>
      <c r="M79" s="25">
        <f t="shared" si="10"/>
        <v>6</v>
      </c>
      <c r="N79" s="25">
        <f t="shared" si="11"/>
        <v>1</v>
      </c>
      <c r="O79" s="25">
        <f t="shared" si="12"/>
        <v>4</v>
      </c>
      <c r="P79" s="14">
        <f t="shared" si="13"/>
        <v>1</v>
      </c>
      <c r="Q79" s="14">
        <f t="shared" si="14"/>
        <v>2</v>
      </c>
      <c r="R79" s="9">
        <f t="shared" si="15"/>
        <v>1</v>
      </c>
    </row>
    <row r="80" spans="1:18" x14ac:dyDescent="0.2">
      <c r="A80" s="14">
        <v>11</v>
      </c>
      <c r="B80" s="14">
        <v>0</v>
      </c>
      <c r="C80" s="14">
        <v>1</v>
      </c>
      <c r="D80" s="17">
        <v>0</v>
      </c>
      <c r="E80" s="18">
        <v>1</v>
      </c>
      <c r="F80" s="14">
        <v>2</v>
      </c>
      <c r="G80" s="19">
        <v>4</v>
      </c>
      <c r="H80" s="7">
        <f t="shared" si="5"/>
        <v>0.29776525065431841</v>
      </c>
      <c r="I80" s="7">
        <f t="shared" si="6"/>
        <v>0.45373467112597549</v>
      </c>
      <c r="J80" s="7">
        <f t="shared" si="7"/>
        <v>0.28874024526198444</v>
      </c>
      <c r="K80" s="30">
        <f t="shared" si="8"/>
        <v>3.9010660292419889E-2</v>
      </c>
      <c r="L80" s="25">
        <f t="shared" si="9"/>
        <v>6</v>
      </c>
      <c r="M80" s="25">
        <f t="shared" si="10"/>
        <v>4</v>
      </c>
      <c r="N80" s="25">
        <f t="shared" si="11"/>
        <v>2</v>
      </c>
      <c r="O80" s="25">
        <f t="shared" si="12"/>
        <v>4</v>
      </c>
      <c r="P80" s="14">
        <f t="shared" si="13"/>
        <v>1</v>
      </c>
      <c r="Q80" s="14">
        <f t="shared" si="14"/>
        <v>1</v>
      </c>
      <c r="R80" s="9">
        <f t="shared" si="15"/>
        <v>1</v>
      </c>
    </row>
    <row r="81" spans="1:18" x14ac:dyDescent="0.2">
      <c r="A81" s="14">
        <v>12</v>
      </c>
      <c r="B81" s="14">
        <v>0</v>
      </c>
      <c r="C81" s="14">
        <v>1</v>
      </c>
      <c r="D81" s="17">
        <v>2</v>
      </c>
      <c r="E81" s="18">
        <v>0</v>
      </c>
      <c r="F81" s="14">
        <v>4</v>
      </c>
      <c r="G81" s="19">
        <v>4</v>
      </c>
      <c r="H81" s="7">
        <f t="shared" si="5"/>
        <v>0.29776525065431841</v>
      </c>
      <c r="I81" s="7">
        <f t="shared" si="6"/>
        <v>0.45373467112597549</v>
      </c>
      <c r="J81" s="7">
        <f t="shared" si="7"/>
        <v>0.45373467112597549</v>
      </c>
      <c r="K81" s="30">
        <f t="shared" si="8"/>
        <v>6.130246617380268E-2</v>
      </c>
      <c r="L81" s="25">
        <f t="shared" si="9"/>
        <v>6</v>
      </c>
      <c r="M81" s="25">
        <f t="shared" si="10"/>
        <v>3</v>
      </c>
      <c r="N81" s="25">
        <f t="shared" si="11"/>
        <v>4</v>
      </c>
      <c r="O81" s="25">
        <f t="shared" si="12"/>
        <v>4</v>
      </c>
      <c r="P81" s="14">
        <f t="shared" si="13"/>
        <v>1</v>
      </c>
      <c r="Q81" s="14">
        <f t="shared" si="14"/>
        <v>1</v>
      </c>
      <c r="R81" s="9">
        <f t="shared" si="15"/>
        <v>1</v>
      </c>
    </row>
    <row r="82" spans="1:18" x14ac:dyDescent="0.2">
      <c r="A82" s="14">
        <v>13</v>
      </c>
      <c r="B82" s="14">
        <v>0</v>
      </c>
      <c r="C82" s="14">
        <v>0</v>
      </c>
      <c r="D82" s="17">
        <v>1</v>
      </c>
      <c r="E82" s="18">
        <v>4</v>
      </c>
      <c r="F82" s="14">
        <v>1</v>
      </c>
      <c r="G82" s="19">
        <v>2</v>
      </c>
      <c r="H82" s="7">
        <f t="shared" si="5"/>
        <v>0.29776525065431841</v>
      </c>
      <c r="I82" s="7">
        <f t="shared" si="6"/>
        <v>0.28874024526198444</v>
      </c>
      <c r="J82" s="7">
        <f t="shared" si="7"/>
        <v>0.25752508361204013</v>
      </c>
      <c r="K82" s="30">
        <f t="shared" si="8"/>
        <v>2.2141185571373449E-2</v>
      </c>
      <c r="L82" s="25">
        <f t="shared" si="9"/>
        <v>6</v>
      </c>
      <c r="M82" s="25">
        <f t="shared" si="10"/>
        <v>7</v>
      </c>
      <c r="N82" s="25">
        <f t="shared" si="11"/>
        <v>1</v>
      </c>
      <c r="O82" s="25">
        <f t="shared" si="12"/>
        <v>2</v>
      </c>
      <c r="P82" s="14">
        <f t="shared" si="13"/>
        <v>2</v>
      </c>
      <c r="Q82" s="14">
        <f t="shared" si="14"/>
        <v>1</v>
      </c>
      <c r="R82" s="9">
        <f t="shared" si="15"/>
        <v>1</v>
      </c>
    </row>
    <row r="83" spans="1:18" x14ac:dyDescent="0.2">
      <c r="A83" s="14">
        <v>14</v>
      </c>
      <c r="B83" s="14">
        <v>0</v>
      </c>
      <c r="C83" s="14">
        <v>0</v>
      </c>
      <c r="D83" s="17">
        <v>0</v>
      </c>
      <c r="E83" s="18">
        <v>2</v>
      </c>
      <c r="F83" s="14">
        <v>2</v>
      </c>
      <c r="G83" s="19">
        <v>2</v>
      </c>
      <c r="H83" s="7">
        <f t="shared" si="5"/>
        <v>0.29776525065431841</v>
      </c>
      <c r="I83" s="7">
        <f t="shared" si="6"/>
        <v>0.28874024526198444</v>
      </c>
      <c r="J83" s="7">
        <f t="shared" si="7"/>
        <v>0.28874024526198444</v>
      </c>
      <c r="K83" s="30">
        <f t="shared" si="8"/>
        <v>2.4824965640630841E-2</v>
      </c>
      <c r="L83" s="25">
        <f t="shared" si="9"/>
        <v>6</v>
      </c>
      <c r="M83" s="25">
        <f t="shared" si="10"/>
        <v>5</v>
      </c>
      <c r="N83" s="25">
        <f t="shared" si="11"/>
        <v>2</v>
      </c>
      <c r="O83" s="25">
        <f t="shared" si="12"/>
        <v>2</v>
      </c>
      <c r="P83" s="14">
        <f t="shared" si="13"/>
        <v>1</v>
      </c>
      <c r="Q83" s="14">
        <f t="shared" si="14"/>
        <v>1</v>
      </c>
      <c r="R83" s="9">
        <f t="shared" si="15"/>
        <v>1</v>
      </c>
    </row>
    <row r="84" spans="1:18" x14ac:dyDescent="0.2">
      <c r="A84" s="14">
        <v>15</v>
      </c>
      <c r="B84" s="14">
        <v>0</v>
      </c>
      <c r="C84" s="14">
        <v>0</v>
      </c>
      <c r="D84" s="17">
        <v>2</v>
      </c>
      <c r="E84" s="18">
        <v>1</v>
      </c>
      <c r="F84" s="14">
        <v>4</v>
      </c>
      <c r="G84" s="19">
        <v>2</v>
      </c>
      <c r="H84" s="7">
        <f t="shared" si="5"/>
        <v>0.29776525065431841</v>
      </c>
      <c r="I84" s="7">
        <f t="shared" si="6"/>
        <v>0.28874024526198444</v>
      </c>
      <c r="J84" s="7">
        <f t="shared" si="7"/>
        <v>0.45373467112597549</v>
      </c>
      <c r="K84" s="30">
        <f t="shared" si="8"/>
        <v>3.9010660292419889E-2</v>
      </c>
      <c r="L84" s="25">
        <f t="shared" si="9"/>
        <v>6</v>
      </c>
      <c r="M84" s="25">
        <f t="shared" si="10"/>
        <v>4</v>
      </c>
      <c r="N84" s="25">
        <f t="shared" si="11"/>
        <v>4</v>
      </c>
      <c r="O84" s="25">
        <f t="shared" si="12"/>
        <v>2</v>
      </c>
      <c r="P84" s="14">
        <f t="shared" si="13"/>
        <v>1</v>
      </c>
      <c r="Q84" s="14">
        <f t="shared" si="14"/>
        <v>1</v>
      </c>
      <c r="R84" s="9">
        <f t="shared" si="15"/>
        <v>1</v>
      </c>
    </row>
    <row r="85" spans="1:18" x14ac:dyDescent="0.2">
      <c r="A85" s="14">
        <v>16</v>
      </c>
      <c r="B85" s="14">
        <v>0</v>
      </c>
      <c r="C85" s="14">
        <v>2</v>
      </c>
      <c r="D85" s="17">
        <v>1</v>
      </c>
      <c r="E85" s="18">
        <v>6</v>
      </c>
      <c r="F85" s="14">
        <v>1</v>
      </c>
      <c r="G85" s="19">
        <v>1</v>
      </c>
      <c r="H85" s="7">
        <f t="shared" si="5"/>
        <v>0.29776525065431841</v>
      </c>
      <c r="I85" s="7">
        <f t="shared" si="6"/>
        <v>0.25752508361204013</v>
      </c>
      <c r="J85" s="7">
        <f t="shared" si="7"/>
        <v>0.25752508361204013</v>
      </c>
      <c r="K85" s="30">
        <f t="shared" si="8"/>
        <v>1.9747543887981722E-2</v>
      </c>
      <c r="L85" s="25">
        <f t="shared" si="9"/>
        <v>6</v>
      </c>
      <c r="M85" s="25">
        <f t="shared" si="10"/>
        <v>9</v>
      </c>
      <c r="N85" s="25">
        <f t="shared" si="11"/>
        <v>1</v>
      </c>
      <c r="O85" s="25">
        <f t="shared" si="12"/>
        <v>1</v>
      </c>
      <c r="P85" s="14">
        <f t="shared" si="13"/>
        <v>2</v>
      </c>
      <c r="Q85" s="14">
        <f t="shared" si="14"/>
        <v>1</v>
      </c>
      <c r="R85" s="9">
        <f t="shared" si="15"/>
        <v>1</v>
      </c>
    </row>
    <row r="86" spans="1:18" x14ac:dyDescent="0.2">
      <c r="A86" s="14">
        <v>17</v>
      </c>
      <c r="B86" s="14">
        <v>0</v>
      </c>
      <c r="C86" s="14">
        <v>2</v>
      </c>
      <c r="D86" s="17">
        <v>0</v>
      </c>
      <c r="E86" s="18">
        <v>4</v>
      </c>
      <c r="F86" s="14">
        <v>2</v>
      </c>
      <c r="G86" s="19">
        <v>1</v>
      </c>
      <c r="H86" s="7">
        <f t="shared" si="5"/>
        <v>0.29776525065431841</v>
      </c>
      <c r="I86" s="7">
        <f t="shared" si="6"/>
        <v>0.25752508361204013</v>
      </c>
      <c r="J86" s="7">
        <f t="shared" si="7"/>
        <v>0.28874024526198444</v>
      </c>
      <c r="K86" s="30">
        <f t="shared" si="8"/>
        <v>2.2141185571373449E-2</v>
      </c>
      <c r="L86" s="25">
        <f t="shared" si="9"/>
        <v>6</v>
      </c>
      <c r="M86" s="25">
        <f t="shared" si="10"/>
        <v>7</v>
      </c>
      <c r="N86" s="25">
        <f t="shared" si="11"/>
        <v>2</v>
      </c>
      <c r="O86" s="25">
        <f t="shared" si="12"/>
        <v>1</v>
      </c>
      <c r="P86" s="14">
        <f t="shared" si="13"/>
        <v>2</v>
      </c>
      <c r="Q86" s="14">
        <f t="shared" si="14"/>
        <v>1</v>
      </c>
      <c r="R86" s="9">
        <f t="shared" si="15"/>
        <v>1</v>
      </c>
    </row>
    <row r="87" spans="1:18" x14ac:dyDescent="0.2">
      <c r="A87" s="14">
        <v>18</v>
      </c>
      <c r="B87" s="14">
        <v>0</v>
      </c>
      <c r="C87" s="14">
        <v>2</v>
      </c>
      <c r="D87" s="17">
        <v>2</v>
      </c>
      <c r="E87" s="18">
        <v>3</v>
      </c>
      <c r="F87" s="14">
        <v>4</v>
      </c>
      <c r="G87" s="19">
        <v>1</v>
      </c>
      <c r="H87" s="7">
        <f t="shared" si="5"/>
        <v>0.29776525065431841</v>
      </c>
      <c r="I87" s="7">
        <f t="shared" si="6"/>
        <v>0.25752508361204013</v>
      </c>
      <c r="J87" s="7">
        <f t="shared" si="7"/>
        <v>0.45373467112597549</v>
      </c>
      <c r="K87" s="30">
        <f t="shared" si="8"/>
        <v>3.4793291612158272E-2</v>
      </c>
      <c r="L87" s="25">
        <f t="shared" si="9"/>
        <v>6</v>
      </c>
      <c r="M87" s="25">
        <f t="shared" si="10"/>
        <v>6</v>
      </c>
      <c r="N87" s="25">
        <f t="shared" si="11"/>
        <v>4</v>
      </c>
      <c r="O87" s="25">
        <f t="shared" si="12"/>
        <v>1</v>
      </c>
      <c r="P87" s="14">
        <f t="shared" si="13"/>
        <v>1</v>
      </c>
      <c r="Q87" s="14">
        <f t="shared" si="14"/>
        <v>2</v>
      </c>
      <c r="R87" s="9">
        <f t="shared" si="15"/>
        <v>1</v>
      </c>
    </row>
    <row r="88" spans="1:18" x14ac:dyDescent="0.2">
      <c r="A88" s="14">
        <v>19</v>
      </c>
      <c r="B88" s="14">
        <v>2</v>
      </c>
      <c r="C88" s="14">
        <v>1</v>
      </c>
      <c r="D88" s="14">
        <v>1</v>
      </c>
      <c r="E88" s="18">
        <v>3</v>
      </c>
      <c r="F88" s="14">
        <v>0</v>
      </c>
      <c r="G88" s="19">
        <v>6</v>
      </c>
      <c r="H88" s="7">
        <f t="shared" si="5"/>
        <v>0.32856855244614452</v>
      </c>
      <c r="I88" s="7">
        <f t="shared" si="6"/>
        <v>0.45373467112597549</v>
      </c>
      <c r="J88" s="7">
        <f t="shared" si="7"/>
        <v>0.25752508361204013</v>
      </c>
      <c r="K88" s="30">
        <f t="shared" si="8"/>
        <v>3.8392597641002245E-2</v>
      </c>
      <c r="L88" s="25">
        <f t="shared" si="9"/>
        <v>6</v>
      </c>
      <c r="M88" s="25">
        <f t="shared" si="10"/>
        <v>6</v>
      </c>
      <c r="N88" s="25">
        <f t="shared" si="11"/>
        <v>0</v>
      </c>
      <c r="O88" s="25">
        <f t="shared" si="12"/>
        <v>6</v>
      </c>
      <c r="P88" s="14">
        <f t="shared" si="13"/>
        <v>1</v>
      </c>
      <c r="Q88" s="14">
        <f t="shared" si="14"/>
        <v>3</v>
      </c>
      <c r="R88" s="9">
        <f t="shared" si="15"/>
        <v>0.66666666666666663</v>
      </c>
    </row>
    <row r="89" spans="1:18" x14ac:dyDescent="0.2">
      <c r="A89" s="14">
        <v>20</v>
      </c>
      <c r="B89" s="14">
        <v>2</v>
      </c>
      <c r="C89" s="14">
        <v>1</v>
      </c>
      <c r="D89" s="14">
        <v>0</v>
      </c>
      <c r="E89" s="18">
        <v>1</v>
      </c>
      <c r="F89" s="14">
        <v>1</v>
      </c>
      <c r="G89" s="19">
        <v>6</v>
      </c>
      <c r="H89" s="7">
        <f t="shared" si="5"/>
        <v>0.32856855244614452</v>
      </c>
      <c r="I89" s="7">
        <f t="shared" si="6"/>
        <v>0.45373467112597549</v>
      </c>
      <c r="J89" s="7">
        <f t="shared" si="7"/>
        <v>0.28874024526198444</v>
      </c>
      <c r="K89" s="30">
        <f t="shared" si="8"/>
        <v>4.3046245839911609E-2</v>
      </c>
      <c r="L89" s="25">
        <f t="shared" si="9"/>
        <v>6</v>
      </c>
      <c r="M89" s="25">
        <f t="shared" si="10"/>
        <v>4</v>
      </c>
      <c r="N89" s="25">
        <f t="shared" si="11"/>
        <v>1</v>
      </c>
      <c r="O89" s="25">
        <f t="shared" si="12"/>
        <v>6</v>
      </c>
      <c r="P89" s="14">
        <f t="shared" si="13"/>
        <v>1</v>
      </c>
      <c r="Q89" s="14">
        <f t="shared" si="14"/>
        <v>2</v>
      </c>
      <c r="R89" s="9">
        <f t="shared" si="15"/>
        <v>1</v>
      </c>
    </row>
    <row r="90" spans="1:18" x14ac:dyDescent="0.2">
      <c r="A90" s="14">
        <v>21</v>
      </c>
      <c r="B90" s="14">
        <v>2</v>
      </c>
      <c r="C90" s="14">
        <v>1</v>
      </c>
      <c r="D90" s="14">
        <v>2</v>
      </c>
      <c r="E90" s="18">
        <v>0</v>
      </c>
      <c r="F90" s="14">
        <v>3</v>
      </c>
      <c r="G90" s="19">
        <v>6</v>
      </c>
      <c r="H90" s="7">
        <f t="shared" si="5"/>
        <v>0.32856855244614452</v>
      </c>
      <c r="I90" s="7">
        <f t="shared" si="6"/>
        <v>0.45373467112597549</v>
      </c>
      <c r="J90" s="7">
        <f t="shared" si="7"/>
        <v>0.45373467112597549</v>
      </c>
      <c r="K90" s="30">
        <f t="shared" si="8"/>
        <v>6.764410060557538E-2</v>
      </c>
      <c r="L90" s="25">
        <f t="shared" si="9"/>
        <v>6</v>
      </c>
      <c r="M90" s="25">
        <f t="shared" si="10"/>
        <v>3</v>
      </c>
      <c r="N90" s="25">
        <f t="shared" si="11"/>
        <v>3</v>
      </c>
      <c r="O90" s="25">
        <f t="shared" si="12"/>
        <v>6</v>
      </c>
      <c r="P90" s="14">
        <f t="shared" si="13"/>
        <v>1</v>
      </c>
      <c r="Q90" s="14">
        <f t="shared" si="14"/>
        <v>2</v>
      </c>
      <c r="R90" s="9">
        <f t="shared" si="15"/>
        <v>1</v>
      </c>
    </row>
    <row r="91" spans="1:18" x14ac:dyDescent="0.2">
      <c r="A91" s="14">
        <v>22</v>
      </c>
      <c r="B91" s="14">
        <v>2</v>
      </c>
      <c r="C91" s="14">
        <v>0</v>
      </c>
      <c r="D91" s="17">
        <v>1</v>
      </c>
      <c r="E91" s="18">
        <v>4</v>
      </c>
      <c r="F91" s="14">
        <v>0</v>
      </c>
      <c r="G91" s="19">
        <v>4</v>
      </c>
      <c r="H91" s="7">
        <f t="shared" si="5"/>
        <v>0.32856855244614452</v>
      </c>
      <c r="I91" s="7">
        <f t="shared" si="6"/>
        <v>0.28874024526198444</v>
      </c>
      <c r="J91" s="7">
        <f t="shared" si="7"/>
        <v>0.25752508361204013</v>
      </c>
      <c r="K91" s="30">
        <f t="shared" si="8"/>
        <v>2.4431653044274155E-2</v>
      </c>
      <c r="L91" s="25">
        <f t="shared" si="9"/>
        <v>6</v>
      </c>
      <c r="M91" s="25">
        <f t="shared" si="10"/>
        <v>7</v>
      </c>
      <c r="N91" s="25">
        <f t="shared" si="11"/>
        <v>0</v>
      </c>
      <c r="O91" s="25">
        <f t="shared" si="12"/>
        <v>4</v>
      </c>
      <c r="P91" s="14">
        <f t="shared" si="13"/>
        <v>2</v>
      </c>
      <c r="Q91" s="14">
        <f t="shared" si="14"/>
        <v>1</v>
      </c>
      <c r="R91" s="9">
        <f t="shared" si="15"/>
        <v>1</v>
      </c>
    </row>
    <row r="92" spans="1:18" x14ac:dyDescent="0.2">
      <c r="A92" s="14">
        <v>23</v>
      </c>
      <c r="B92" s="14">
        <v>2</v>
      </c>
      <c r="C92" s="14">
        <v>0</v>
      </c>
      <c r="D92" s="17">
        <v>0</v>
      </c>
      <c r="E92" s="18">
        <v>2</v>
      </c>
      <c r="F92" s="14">
        <v>1</v>
      </c>
      <c r="G92" s="19">
        <v>4</v>
      </c>
      <c r="H92" s="7">
        <f t="shared" si="5"/>
        <v>0.32856855244614452</v>
      </c>
      <c r="I92" s="7">
        <f t="shared" si="6"/>
        <v>0.28874024526198444</v>
      </c>
      <c r="J92" s="7">
        <f t="shared" si="7"/>
        <v>0.28874024526198444</v>
      </c>
      <c r="K92" s="30">
        <f t="shared" si="8"/>
        <v>2.7393065534489211E-2</v>
      </c>
      <c r="L92" s="25">
        <f t="shared" si="9"/>
        <v>6</v>
      </c>
      <c r="M92" s="25">
        <f t="shared" si="10"/>
        <v>5</v>
      </c>
      <c r="N92" s="25">
        <f t="shared" si="11"/>
        <v>1</v>
      </c>
      <c r="O92" s="25">
        <f t="shared" si="12"/>
        <v>4</v>
      </c>
      <c r="P92" s="14">
        <f t="shared" si="13"/>
        <v>1</v>
      </c>
      <c r="Q92" s="14">
        <f t="shared" si="14"/>
        <v>1</v>
      </c>
      <c r="R92" s="9">
        <f t="shared" si="15"/>
        <v>1</v>
      </c>
    </row>
    <row r="93" spans="1:18" x14ac:dyDescent="0.2">
      <c r="A93" s="14">
        <v>24</v>
      </c>
      <c r="B93" s="14">
        <v>2</v>
      </c>
      <c r="C93" s="14">
        <v>0</v>
      </c>
      <c r="D93" s="17">
        <v>2</v>
      </c>
      <c r="E93" s="18">
        <v>1</v>
      </c>
      <c r="F93" s="14">
        <v>3</v>
      </c>
      <c r="G93" s="19">
        <v>4</v>
      </c>
      <c r="H93" s="7">
        <f t="shared" si="5"/>
        <v>0.32856855244614452</v>
      </c>
      <c r="I93" s="7">
        <f t="shared" si="6"/>
        <v>0.28874024526198444</v>
      </c>
      <c r="J93" s="7">
        <f t="shared" si="7"/>
        <v>0.45373467112597549</v>
      </c>
      <c r="K93" s="30">
        <f t="shared" si="8"/>
        <v>4.3046245839911609E-2</v>
      </c>
      <c r="L93" s="25">
        <f t="shared" si="9"/>
        <v>6</v>
      </c>
      <c r="M93" s="25">
        <f t="shared" si="10"/>
        <v>4</v>
      </c>
      <c r="N93" s="25">
        <f t="shared" si="11"/>
        <v>3</v>
      </c>
      <c r="O93" s="25">
        <f t="shared" si="12"/>
        <v>4</v>
      </c>
      <c r="P93" s="14">
        <f t="shared" si="13"/>
        <v>1</v>
      </c>
      <c r="Q93" s="14">
        <f t="shared" si="14"/>
        <v>1</v>
      </c>
      <c r="R93" s="9">
        <f t="shared" si="15"/>
        <v>1</v>
      </c>
    </row>
    <row r="94" spans="1:18" x14ac:dyDescent="0.2">
      <c r="A94" s="14">
        <v>25</v>
      </c>
      <c r="B94" s="14">
        <v>2</v>
      </c>
      <c r="C94" s="14">
        <v>2</v>
      </c>
      <c r="D94" s="17">
        <v>1</v>
      </c>
      <c r="E94" s="18">
        <v>6</v>
      </c>
      <c r="F94" s="14">
        <v>0</v>
      </c>
      <c r="G94" s="19">
        <v>3</v>
      </c>
      <c r="H94" s="7">
        <f t="shared" si="5"/>
        <v>0.32856855244614452</v>
      </c>
      <c r="I94" s="7">
        <f t="shared" si="6"/>
        <v>0.25752508361204013</v>
      </c>
      <c r="J94" s="7">
        <f t="shared" si="7"/>
        <v>0.25752508361204013</v>
      </c>
      <c r="K94" s="30">
        <f t="shared" si="8"/>
        <v>2.1790393255703974E-2</v>
      </c>
      <c r="L94" s="25">
        <f t="shared" si="9"/>
        <v>6</v>
      </c>
      <c r="M94" s="25">
        <f t="shared" si="10"/>
        <v>9</v>
      </c>
      <c r="N94" s="25">
        <f t="shared" si="11"/>
        <v>0</v>
      </c>
      <c r="O94" s="25">
        <f t="shared" si="12"/>
        <v>3</v>
      </c>
      <c r="P94" s="14">
        <f t="shared" si="13"/>
        <v>2</v>
      </c>
      <c r="Q94" s="14">
        <f t="shared" si="14"/>
        <v>1</v>
      </c>
      <c r="R94" s="9">
        <f t="shared" si="15"/>
        <v>1</v>
      </c>
    </row>
    <row r="95" spans="1:18" x14ac:dyDescent="0.2">
      <c r="A95" s="14">
        <v>26</v>
      </c>
      <c r="B95" s="14">
        <v>2</v>
      </c>
      <c r="C95" s="14">
        <v>2</v>
      </c>
      <c r="D95" s="17">
        <v>0</v>
      </c>
      <c r="E95" s="18">
        <v>4</v>
      </c>
      <c r="F95" s="14">
        <v>1</v>
      </c>
      <c r="G95" s="19">
        <v>3</v>
      </c>
      <c r="H95" s="7">
        <f t="shared" si="5"/>
        <v>0.32856855244614452</v>
      </c>
      <c r="I95" s="7">
        <f t="shared" si="6"/>
        <v>0.25752508361204013</v>
      </c>
      <c r="J95" s="7">
        <f t="shared" si="7"/>
        <v>0.28874024526198444</v>
      </c>
      <c r="K95" s="30">
        <f t="shared" si="8"/>
        <v>2.4431653044274158E-2</v>
      </c>
      <c r="L95" s="25">
        <f t="shared" si="9"/>
        <v>6</v>
      </c>
      <c r="M95" s="25">
        <f t="shared" si="10"/>
        <v>7</v>
      </c>
      <c r="N95" s="25">
        <f t="shared" si="11"/>
        <v>1</v>
      </c>
      <c r="O95" s="25">
        <f t="shared" si="12"/>
        <v>3</v>
      </c>
      <c r="P95" s="14">
        <f t="shared" si="13"/>
        <v>2</v>
      </c>
      <c r="Q95" s="14">
        <f t="shared" si="14"/>
        <v>1</v>
      </c>
      <c r="R95" s="9">
        <f t="shared" si="15"/>
        <v>1</v>
      </c>
    </row>
    <row r="96" spans="1:18" x14ac:dyDescent="0.2">
      <c r="A96" s="14">
        <v>27</v>
      </c>
      <c r="B96" s="14">
        <v>2</v>
      </c>
      <c r="C96" s="14">
        <v>2</v>
      </c>
      <c r="D96" s="17">
        <v>2</v>
      </c>
      <c r="E96" s="18">
        <v>3</v>
      </c>
      <c r="F96" s="14">
        <v>3</v>
      </c>
      <c r="G96" s="19">
        <v>3</v>
      </c>
      <c r="H96" s="7">
        <f t="shared" ref="H96" si="16">IF(B96=1,$I$13, IF(B96=0,$J$13,$K$13))</f>
        <v>0.32856855244614452</v>
      </c>
      <c r="I96" s="7">
        <f t="shared" si="6"/>
        <v>0.25752508361204013</v>
      </c>
      <c r="J96" s="7">
        <f t="shared" si="7"/>
        <v>0.45373467112597549</v>
      </c>
      <c r="K96" s="30">
        <f t="shared" si="8"/>
        <v>3.8392597641002238E-2</v>
      </c>
      <c r="L96" s="25">
        <f t="shared" si="9"/>
        <v>6</v>
      </c>
      <c r="M96" s="25">
        <f t="shared" si="10"/>
        <v>6</v>
      </c>
      <c r="N96" s="25">
        <f t="shared" si="11"/>
        <v>3</v>
      </c>
      <c r="O96" s="25">
        <f t="shared" si="12"/>
        <v>3</v>
      </c>
      <c r="P96" s="14">
        <f t="shared" si="13"/>
        <v>1</v>
      </c>
      <c r="Q96" s="14">
        <f t="shared" si="14"/>
        <v>2</v>
      </c>
      <c r="R96" s="9">
        <f t="shared" si="15"/>
        <v>1</v>
      </c>
    </row>
  </sheetData>
  <mergeCells count="91">
    <mergeCell ref="M2:Q3"/>
    <mergeCell ref="R2:R11"/>
    <mergeCell ref="A3:E3"/>
    <mergeCell ref="F3:H3"/>
    <mergeCell ref="A5:F5"/>
    <mergeCell ref="G5:I5"/>
    <mergeCell ref="A6:E6"/>
    <mergeCell ref="G6:I6"/>
    <mergeCell ref="G7:I7"/>
    <mergeCell ref="G8:I8"/>
    <mergeCell ref="M8:Q8"/>
    <mergeCell ref="A10:H11"/>
    <mergeCell ref="A12:D12"/>
    <mergeCell ref="F12:H12"/>
    <mergeCell ref="A13:D13"/>
    <mergeCell ref="F13:H13"/>
    <mergeCell ref="A14:D14"/>
    <mergeCell ref="F14:H14"/>
    <mergeCell ref="A15:D15"/>
    <mergeCell ref="F15:H15"/>
    <mergeCell ref="A16:D16"/>
    <mergeCell ref="F16:H16"/>
    <mergeCell ref="A17:D17"/>
    <mergeCell ref="F17:H17"/>
    <mergeCell ref="L21:O21"/>
    <mergeCell ref="S21:S32"/>
    <mergeCell ref="E24:H24"/>
    <mergeCell ref="B26:D26"/>
    <mergeCell ref="E26:F26"/>
    <mergeCell ref="G26:I26"/>
    <mergeCell ref="M26:O26"/>
    <mergeCell ref="B27:D27"/>
    <mergeCell ref="E27:F27"/>
    <mergeCell ref="G27:I27"/>
    <mergeCell ref="M27:O27"/>
    <mergeCell ref="B28:D28"/>
    <mergeCell ref="E28:F28"/>
    <mergeCell ref="G28:I28"/>
    <mergeCell ref="M28:O28"/>
    <mergeCell ref="A30:C30"/>
    <mergeCell ref="H33:R34"/>
    <mergeCell ref="D35:D36"/>
    <mergeCell ref="E35:G35"/>
    <mergeCell ref="H35:H36"/>
    <mergeCell ref="I35:I36"/>
    <mergeCell ref="J35:J36"/>
    <mergeCell ref="K35:N36"/>
    <mergeCell ref="O35:Q36"/>
    <mergeCell ref="R35:S36"/>
    <mergeCell ref="R37:S63"/>
    <mergeCell ref="D38:D40"/>
    <mergeCell ref="I38:I40"/>
    <mergeCell ref="K38:N40"/>
    <mergeCell ref="O38:Q40"/>
    <mergeCell ref="D41:D43"/>
    <mergeCell ref="I41:I43"/>
    <mergeCell ref="K41:N43"/>
    <mergeCell ref="D48:D53"/>
    <mergeCell ref="I48:I53"/>
    <mergeCell ref="K48:N53"/>
    <mergeCell ref="O48:Q53"/>
    <mergeCell ref="K37:N37"/>
    <mergeCell ref="O37:Q37"/>
    <mergeCell ref="O41:Q43"/>
    <mergeCell ref="D44:D47"/>
    <mergeCell ref="I44:I47"/>
    <mergeCell ref="K44:N47"/>
    <mergeCell ref="O44:Q47"/>
    <mergeCell ref="D54:D56"/>
    <mergeCell ref="I54:I56"/>
    <mergeCell ref="K54:N56"/>
    <mergeCell ref="O54:Q56"/>
    <mergeCell ref="D57:D59"/>
    <mergeCell ref="I57:I59"/>
    <mergeCell ref="K57:N59"/>
    <mergeCell ref="O57:Q59"/>
    <mergeCell ref="D60:D62"/>
    <mergeCell ref="I60:I62"/>
    <mergeCell ref="K60:N62"/>
    <mergeCell ref="O60:Q62"/>
    <mergeCell ref="K63:N63"/>
    <mergeCell ref="O63:Q63"/>
    <mergeCell ref="A67:K67"/>
    <mergeCell ref="L67:O68"/>
    <mergeCell ref="P67:P69"/>
    <mergeCell ref="Q67:Q69"/>
    <mergeCell ref="R67:R69"/>
    <mergeCell ref="A68:A69"/>
    <mergeCell ref="B68:D68"/>
    <mergeCell ref="E68:G68"/>
    <mergeCell ref="H68:K68"/>
  </mergeCells>
  <conditionalFormatting sqref="R20">
    <cfRule type="cellIs" dxfId="13" priority="2" operator="greaterThan">
      <formula>0</formula>
    </cfRule>
  </conditionalFormatting>
  <conditionalFormatting sqref="R70:R96">
    <cfRule type="cellIs" dxfId="12" priority="1" operator="greaterThan">
      <formula>0</formula>
    </cfRule>
  </conditionalFormatting>
  <pageMargins left="0.7" right="0.7" top="0.78740157499999996" bottom="0.78740157499999996" header="0.3" footer="0.3"/>
  <pageSetup paperSize="9" scale="50" fitToWidth="0" orientation="portrait" r:id="rId1"/>
  <ignoredErrors>
    <ignoredError sqref="I38:N40 I60:N63 I41 K41:N41 I42 K42:N42 I43 K43:N43 I44 K44:N44 I45 K45:N45 I46 K46:N46 I47 K47:N47 I48 K48:N48 I49 K49:N49 I50 K50:N50 I51 K51:N51 I52 K52:N52 I53 K53:N53 I54 K54:N54 I55 K55:N55 I56 K56:N56 I57 K57:N57 I58 K58:N58 I59 K59:N59"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S96"/>
  <sheetViews>
    <sheetView topLeftCell="A28" workbookViewId="0">
      <selection activeCell="W58" sqref="W58"/>
    </sheetView>
  </sheetViews>
  <sheetFormatPr baseColWidth="10" defaultRowHeight="15" x14ac:dyDescent="0.2"/>
  <cols>
    <col min="1" max="1" width="4.1640625" customWidth="1"/>
    <col min="2" max="7" width="4.5" customWidth="1"/>
    <col min="8" max="10" width="8.5" customWidth="1"/>
    <col min="11" max="11" width="9.83203125" customWidth="1"/>
    <col min="12" max="15" width="4.5" customWidth="1"/>
    <col min="16" max="16" width="9.83203125" customWidth="1"/>
    <col min="18" max="18" width="9.1640625" customWidth="1"/>
    <col min="19" max="19" width="8.5" customWidth="1"/>
  </cols>
  <sheetData>
    <row r="2" spans="1:18" x14ac:dyDescent="0.2">
      <c r="M2" s="132" t="s">
        <v>58</v>
      </c>
      <c r="N2" s="132"/>
      <c r="O2" s="132"/>
      <c r="P2" s="132"/>
      <c r="Q2" s="132"/>
      <c r="R2" s="125" t="s">
        <v>87</v>
      </c>
    </row>
    <row r="3" spans="1:18" x14ac:dyDescent="0.2">
      <c r="A3" s="119" t="s">
        <v>49</v>
      </c>
      <c r="B3" s="119"/>
      <c r="C3" s="119"/>
      <c r="D3" s="119"/>
      <c r="E3" s="119"/>
      <c r="F3" s="120" t="s">
        <v>33</v>
      </c>
      <c r="G3" s="120"/>
      <c r="H3" s="120"/>
      <c r="I3" t="s">
        <v>55</v>
      </c>
      <c r="M3" s="132"/>
      <c r="N3" s="132"/>
      <c r="O3" s="132"/>
      <c r="P3" s="132"/>
      <c r="Q3" s="132"/>
      <c r="R3" s="125"/>
    </row>
    <row r="4" spans="1:18" ht="19" x14ac:dyDescent="0.25">
      <c r="C4" s="20"/>
      <c r="D4" s="20"/>
      <c r="E4" s="20"/>
      <c r="O4" s="14" t="s">
        <v>42</v>
      </c>
      <c r="P4" s="24">
        <f>B38</f>
        <v>0</v>
      </c>
      <c r="R4" s="125"/>
    </row>
    <row r="5" spans="1:18" ht="19" x14ac:dyDescent="0.25">
      <c r="A5" s="107" t="s">
        <v>53</v>
      </c>
      <c r="B5" s="119"/>
      <c r="C5" s="119"/>
      <c r="D5" s="119"/>
      <c r="E5" s="119"/>
      <c r="F5" s="119"/>
      <c r="G5" s="121" t="str">
        <f>F3</f>
        <v>Argentinien</v>
      </c>
      <c r="H5" s="121"/>
      <c r="I5" s="121"/>
      <c r="J5" s="14" t="s">
        <v>38</v>
      </c>
      <c r="O5" s="14" t="s">
        <v>43</v>
      </c>
      <c r="P5" s="24">
        <f t="shared" ref="P5:P6" si="0">B39</f>
        <v>3</v>
      </c>
      <c r="R5" s="125"/>
    </row>
    <row r="6" spans="1:18" ht="19" x14ac:dyDescent="0.25">
      <c r="A6" s="120" t="s">
        <v>78</v>
      </c>
      <c r="B6" s="119"/>
      <c r="C6" s="119"/>
      <c r="D6" s="119"/>
      <c r="E6" s="119"/>
      <c r="G6" s="121" t="s">
        <v>111</v>
      </c>
      <c r="H6" s="121"/>
      <c r="I6" s="121"/>
      <c r="J6" s="14" t="s">
        <v>39</v>
      </c>
      <c r="O6" s="14" t="s">
        <v>57</v>
      </c>
      <c r="P6" s="24">
        <f t="shared" si="0"/>
        <v>3</v>
      </c>
      <c r="R6" s="125"/>
    </row>
    <row r="7" spans="1:18" ht="17.25" customHeight="1" x14ac:dyDescent="0.2">
      <c r="C7" s="1"/>
      <c r="D7" s="1"/>
      <c r="E7" s="13"/>
      <c r="G7" s="121" t="s">
        <v>21</v>
      </c>
      <c r="H7" s="121"/>
      <c r="I7" s="121"/>
      <c r="J7" s="14" t="s">
        <v>40</v>
      </c>
      <c r="R7" s="119"/>
    </row>
    <row r="8" spans="1:18" ht="18.75" customHeight="1" x14ac:dyDescent="0.2">
      <c r="C8" s="1"/>
      <c r="D8" s="1"/>
      <c r="E8" s="13"/>
      <c r="G8" s="121" t="s">
        <v>112</v>
      </c>
      <c r="H8" s="121"/>
      <c r="I8" s="121"/>
      <c r="J8" s="14" t="s">
        <v>41</v>
      </c>
      <c r="M8" s="120"/>
      <c r="N8" s="120"/>
      <c r="O8" s="120"/>
      <c r="P8" s="120"/>
      <c r="Q8" s="120"/>
      <c r="R8" s="119"/>
    </row>
    <row r="9" spans="1:18" ht="18.75" customHeight="1" x14ac:dyDescent="0.2">
      <c r="C9" s="1"/>
      <c r="D9" s="1"/>
      <c r="E9" s="13"/>
      <c r="G9" s="13"/>
      <c r="H9" s="13"/>
      <c r="I9" s="13"/>
      <c r="J9" s="13"/>
      <c r="M9" s="32"/>
      <c r="N9" s="32"/>
      <c r="O9" s="32"/>
      <c r="P9" s="32"/>
      <c r="Q9" s="32"/>
      <c r="R9" s="119"/>
    </row>
    <row r="10" spans="1:18" x14ac:dyDescent="0.2">
      <c r="A10" s="126" t="s">
        <v>88</v>
      </c>
      <c r="B10" s="127"/>
      <c r="C10" s="127"/>
      <c r="D10" s="127"/>
      <c r="E10" s="127"/>
      <c r="F10" s="127"/>
      <c r="G10" s="127"/>
      <c r="H10" s="128"/>
      <c r="J10" s="13"/>
      <c r="O10" s="42"/>
      <c r="P10" s="13"/>
      <c r="Q10" s="43"/>
      <c r="R10" s="119"/>
    </row>
    <row r="11" spans="1:18" x14ac:dyDescent="0.2">
      <c r="A11" s="129"/>
      <c r="B11" s="130"/>
      <c r="C11" s="130"/>
      <c r="D11" s="130"/>
      <c r="E11" s="130"/>
      <c r="F11" s="130"/>
      <c r="G11" s="130"/>
      <c r="H11" s="131"/>
      <c r="I11" s="47">
        <v>1</v>
      </c>
      <c r="J11" s="22">
        <v>0</v>
      </c>
      <c r="K11" s="22">
        <v>2</v>
      </c>
      <c r="M11" s="32" t="s">
        <v>59</v>
      </c>
      <c r="N11" s="32"/>
      <c r="O11" s="43"/>
      <c r="P11" s="46"/>
      <c r="Q11" s="43"/>
      <c r="R11" s="119"/>
    </row>
    <row r="12" spans="1:18" x14ac:dyDescent="0.2">
      <c r="A12" s="122" t="str">
        <f>G5</f>
        <v>Argentinien</v>
      </c>
      <c r="B12" s="123"/>
      <c r="C12" s="123"/>
      <c r="D12" s="123"/>
      <c r="E12" s="21" t="s">
        <v>56</v>
      </c>
      <c r="F12" s="121" t="str">
        <f>G6</f>
        <v>Saudi Arabien</v>
      </c>
      <c r="G12" s="123"/>
      <c r="H12" s="123"/>
      <c r="I12" s="7">
        <f>Quoten_und_WSK!N23</f>
        <v>0.80776540863426538</v>
      </c>
      <c r="J12" s="7">
        <f>Quoten_und_WSK!O23</f>
        <v>0.13616616888406188</v>
      </c>
      <c r="K12" s="7">
        <f>Quoten_und_WSK!P23</f>
        <v>5.6068422481672549E-2</v>
      </c>
      <c r="O12" s="26" t="s">
        <v>38</v>
      </c>
      <c r="P12" s="14">
        <f>SUM(P4:P6)</f>
        <v>6</v>
      </c>
      <c r="Q12" s="43"/>
    </row>
    <row r="13" spans="1:18" x14ac:dyDescent="0.2">
      <c r="A13" s="122" t="str">
        <f>G7</f>
        <v>Mexiko</v>
      </c>
      <c r="B13" s="123"/>
      <c r="C13" s="123"/>
      <c r="D13" s="123"/>
      <c r="E13" s="21" t="s">
        <v>56</v>
      </c>
      <c r="F13" s="121" t="str">
        <f>G8</f>
        <v>Polen</v>
      </c>
      <c r="G13" s="123"/>
      <c r="H13" s="123"/>
      <c r="I13" s="7">
        <f>Quoten_und_WSK!N24</f>
        <v>0.34010564811052413</v>
      </c>
      <c r="J13" s="7">
        <f>Quoten_und_WSK!O24</f>
        <v>0.30719219829337663</v>
      </c>
      <c r="K13" s="7">
        <f>Quoten_und_WSK!P24</f>
        <v>0.35270215359609913</v>
      </c>
      <c r="O13" s="23" t="s">
        <v>39</v>
      </c>
      <c r="P13" s="31">
        <f>IF($P$4=3,0, IF($P$4=1,1,3))</f>
        <v>3</v>
      </c>
    </row>
    <row r="14" spans="1:18" x14ac:dyDescent="0.2">
      <c r="A14" s="122" t="str">
        <f>G8</f>
        <v>Polen</v>
      </c>
      <c r="B14" s="123"/>
      <c r="C14" s="123"/>
      <c r="D14" s="123"/>
      <c r="E14" s="21" t="s">
        <v>56</v>
      </c>
      <c r="F14" s="121" t="str">
        <f>G6</f>
        <v>Saudi Arabien</v>
      </c>
      <c r="G14" s="123"/>
      <c r="H14" s="123"/>
      <c r="I14" s="7">
        <f>Quoten_und_WSK!N25</f>
        <v>0.574585635359116</v>
      </c>
      <c r="J14" s="7">
        <f>Quoten_und_WSK!O25</f>
        <v>0.24309392265193366</v>
      </c>
      <c r="K14" s="7">
        <f>Quoten_und_WSK!P25</f>
        <v>0.18232044198895025</v>
      </c>
      <c r="O14" s="14" t="s">
        <v>40</v>
      </c>
      <c r="P14" s="31">
        <f>IF($P$5=3,0, IF($P$5=1,1,3))</f>
        <v>0</v>
      </c>
    </row>
    <row r="15" spans="1:18" x14ac:dyDescent="0.2">
      <c r="A15" s="122" t="str">
        <f>G5</f>
        <v>Argentinien</v>
      </c>
      <c r="B15" s="123"/>
      <c r="C15" s="123"/>
      <c r="D15" s="123"/>
      <c r="E15" s="21" t="s">
        <v>56</v>
      </c>
      <c r="F15" s="121" t="str">
        <f>G7</f>
        <v>Mexiko</v>
      </c>
      <c r="G15" s="123"/>
      <c r="H15" s="123"/>
      <c r="I15" s="7">
        <f>Quoten_und_WSK!N26</f>
        <v>0.55979051498399768</v>
      </c>
      <c r="J15" s="7">
        <f>Quoten_und_WSK!O26</f>
        <v>0.25720104742507999</v>
      </c>
      <c r="K15" s="7">
        <f>Quoten_und_WSK!P26</f>
        <v>0.18300843759092231</v>
      </c>
      <c r="O15" s="14" t="s">
        <v>41</v>
      </c>
      <c r="P15" s="31">
        <f>IF($P$6=3,0, IF($P$6=1,1,3))</f>
        <v>0</v>
      </c>
    </row>
    <row r="16" spans="1:18" x14ac:dyDescent="0.2">
      <c r="A16" s="122" t="str">
        <f>G8</f>
        <v>Polen</v>
      </c>
      <c r="B16" s="123"/>
      <c r="C16" s="123"/>
      <c r="D16" s="123"/>
      <c r="E16" s="21" t="s">
        <v>56</v>
      </c>
      <c r="F16" s="121" t="str">
        <f>G5</f>
        <v>Argentinien</v>
      </c>
      <c r="G16" s="123"/>
      <c r="H16" s="123"/>
      <c r="I16" s="7">
        <f>Quoten_und_WSK!N27</f>
        <v>0.18240873814314457</v>
      </c>
      <c r="J16" s="7">
        <f>Quoten_und_WSK!O27</f>
        <v>0.24961195745903997</v>
      </c>
      <c r="K16" s="7">
        <f>Quoten_und_WSK!P27</f>
        <v>0.56797930439781552</v>
      </c>
    </row>
    <row r="17" spans="1:19" x14ac:dyDescent="0.2">
      <c r="A17" s="122" t="str">
        <f>G6</f>
        <v>Saudi Arabien</v>
      </c>
      <c r="B17" s="123"/>
      <c r="C17" s="123"/>
      <c r="D17" s="123"/>
      <c r="E17" s="21" t="s">
        <v>56</v>
      </c>
      <c r="F17" s="121" t="str">
        <f>G7</f>
        <v>Mexiko</v>
      </c>
      <c r="G17" s="123"/>
      <c r="H17" s="123"/>
      <c r="I17" s="7">
        <f>Quoten_und_WSK!N28</f>
        <v>0.15874177029992684</v>
      </c>
      <c r="J17" s="7">
        <f>Quoten_und_WSK!O28</f>
        <v>0.22677395757132404</v>
      </c>
      <c r="K17" s="7">
        <f>Quoten_und_WSK!P28</f>
        <v>0.61448427212874912</v>
      </c>
    </row>
    <row r="20" spans="1:19" x14ac:dyDescent="0.2">
      <c r="A20" s="13"/>
      <c r="B20" s="13"/>
      <c r="C20" s="13"/>
      <c r="D20" s="13"/>
      <c r="E20" s="13"/>
      <c r="F20" s="13"/>
      <c r="G20" s="13"/>
      <c r="H20" s="38"/>
      <c r="I20" s="38"/>
      <c r="J20" s="38"/>
      <c r="K20" s="39"/>
      <c r="L20" s="40"/>
      <c r="M20" s="40"/>
      <c r="N20" s="40"/>
      <c r="O20" s="40"/>
      <c r="P20" s="13"/>
      <c r="Q20" s="13"/>
      <c r="R20" s="41"/>
      <c r="S20" s="38"/>
    </row>
    <row r="21" spans="1:19" x14ac:dyDescent="0.2">
      <c r="A21" t="s">
        <v>94</v>
      </c>
      <c r="L21" s="72" t="str">
        <f>F3</f>
        <v>Argentinien</v>
      </c>
      <c r="M21" s="72"/>
      <c r="N21" s="72"/>
      <c r="O21" s="72"/>
      <c r="P21" t="s">
        <v>75</v>
      </c>
      <c r="S21" s="124" t="s">
        <v>79</v>
      </c>
    </row>
    <row r="22" spans="1:19" x14ac:dyDescent="0.2">
      <c r="A22" t="s">
        <v>95</v>
      </c>
      <c r="S22" s="124"/>
    </row>
    <row r="23" spans="1:19" x14ac:dyDescent="0.2">
      <c r="S23" s="124"/>
    </row>
    <row r="24" spans="1:19" x14ac:dyDescent="0.2">
      <c r="A24" t="s">
        <v>65</v>
      </c>
      <c r="E24" s="72" t="str">
        <f>F3</f>
        <v>Argentinien</v>
      </c>
      <c r="F24" s="72"/>
      <c r="G24" s="72"/>
      <c r="H24" s="72"/>
      <c r="S24" s="124"/>
    </row>
    <row r="25" spans="1:19" x14ac:dyDescent="0.2">
      <c r="S25" s="124"/>
    </row>
    <row r="26" spans="1:19" x14ac:dyDescent="0.2">
      <c r="B26" s="72" t="str">
        <f>IF(P4=3,"Sieg",IF(P4=1,"Remis","Niederlage"))</f>
        <v>Niederlage</v>
      </c>
      <c r="C26" s="72"/>
      <c r="D26" s="72"/>
      <c r="E26" s="72" t="s">
        <v>64</v>
      </c>
      <c r="F26" s="72"/>
      <c r="G26" s="107" t="str">
        <f>G6</f>
        <v>Saudi Arabien</v>
      </c>
      <c r="H26" s="107"/>
      <c r="I26" s="107"/>
      <c r="J26" t="s">
        <v>72</v>
      </c>
      <c r="M26" s="133">
        <f>IF(P4=3,I12, IF(P4=1,J12,K12))</f>
        <v>5.6068422481672549E-2</v>
      </c>
      <c r="N26" s="133"/>
      <c r="O26" s="133"/>
      <c r="P26" t="s">
        <v>73</v>
      </c>
      <c r="S26" s="124"/>
    </row>
    <row r="27" spans="1:19" x14ac:dyDescent="0.2">
      <c r="B27" s="72" t="str">
        <f>IF(P5=3,"Sieg",IF(P5=1,"Remis","Niederlage"))</f>
        <v>Sieg</v>
      </c>
      <c r="C27" s="72"/>
      <c r="D27" s="72"/>
      <c r="E27" s="72" t="s">
        <v>64</v>
      </c>
      <c r="F27" s="72"/>
      <c r="G27" s="107" t="str">
        <f>G7</f>
        <v>Mexiko</v>
      </c>
      <c r="H27" s="107"/>
      <c r="I27" s="107"/>
      <c r="J27" t="s">
        <v>72</v>
      </c>
      <c r="M27" s="133">
        <f>IF(P5=3,I15, IF(P5=1,J15,K15))</f>
        <v>0.55979051498399768</v>
      </c>
      <c r="N27" s="133"/>
      <c r="O27" s="133"/>
      <c r="P27" t="s">
        <v>73</v>
      </c>
      <c r="S27" s="124"/>
    </row>
    <row r="28" spans="1:19" x14ac:dyDescent="0.2">
      <c r="B28" s="72" t="str">
        <f>IF(P6=3,"Sieg",IF(P6=1,"Remis","Niederlage"))</f>
        <v>Sieg</v>
      </c>
      <c r="C28" s="72"/>
      <c r="D28" s="72"/>
      <c r="E28" s="72" t="s">
        <v>64</v>
      </c>
      <c r="F28" s="72"/>
      <c r="G28" s="107" t="str">
        <f>G8</f>
        <v>Polen</v>
      </c>
      <c r="H28" s="107"/>
      <c r="I28" s="107"/>
      <c r="J28" t="s">
        <v>72</v>
      </c>
      <c r="M28" s="133">
        <f>IF(P6=3,K16, IF(P6=1,J16,I16))</f>
        <v>0.56797930439781552</v>
      </c>
      <c r="N28" s="133"/>
      <c r="O28" s="133"/>
      <c r="P28" t="s">
        <v>73</v>
      </c>
      <c r="S28" s="124"/>
    </row>
    <row r="29" spans="1:19" x14ac:dyDescent="0.2">
      <c r="S29" s="124"/>
    </row>
    <row r="30" spans="1:19" x14ac:dyDescent="0.2">
      <c r="A30" s="119" t="s">
        <v>66</v>
      </c>
      <c r="B30" s="119"/>
      <c r="C30" s="119"/>
      <c r="E30" s="1"/>
      <c r="S30" s="124"/>
    </row>
    <row r="31" spans="1:19" x14ac:dyDescent="0.2">
      <c r="B31" s="28" t="s">
        <v>69</v>
      </c>
      <c r="C31" s="1" t="s">
        <v>67</v>
      </c>
      <c r="D31">
        <f>P4</f>
        <v>0</v>
      </c>
      <c r="E31">
        <f>P5</f>
        <v>3</v>
      </c>
      <c r="F31">
        <f>P6</f>
        <v>3</v>
      </c>
      <c r="G31" t="s">
        <v>68</v>
      </c>
      <c r="H31" s="29">
        <f>M26*M27*M28</f>
        <v>1.7826922818172788E-2</v>
      </c>
      <c r="I31" s="29"/>
      <c r="S31" s="124"/>
    </row>
    <row r="32" spans="1:19" x14ac:dyDescent="0.2">
      <c r="B32" s="28" t="s">
        <v>70</v>
      </c>
      <c r="C32" s="1" t="s">
        <v>71</v>
      </c>
      <c r="D32">
        <f>P4</f>
        <v>0</v>
      </c>
      <c r="E32">
        <f>P5</f>
        <v>3</v>
      </c>
      <c r="F32">
        <f>P6</f>
        <v>3</v>
      </c>
      <c r="G32" t="s">
        <v>68</v>
      </c>
      <c r="H32" s="29">
        <f>SUMPRODUCT(K70:K96,R70:R96)</f>
        <v>0.97657556805578927</v>
      </c>
      <c r="I32" s="29"/>
      <c r="S32" s="124"/>
    </row>
    <row r="33" spans="1:19" ht="23.25" customHeight="1" x14ac:dyDescent="0.2">
      <c r="A33" s="34" t="s">
        <v>74</v>
      </c>
      <c r="B33" s="35"/>
      <c r="C33" s="35"/>
      <c r="D33" s="35"/>
      <c r="E33" s="35"/>
      <c r="F33" s="35"/>
      <c r="H33" s="118" t="s">
        <v>99</v>
      </c>
      <c r="I33" s="118"/>
      <c r="J33" s="118"/>
      <c r="K33" s="118"/>
      <c r="L33" s="118"/>
      <c r="M33" s="118"/>
      <c r="N33" s="118"/>
      <c r="O33" s="118"/>
      <c r="P33" s="118"/>
      <c r="Q33" s="118"/>
      <c r="R33" s="118"/>
    </row>
    <row r="34" spans="1:19" ht="24" x14ac:dyDescent="0.2">
      <c r="A34" s="33"/>
      <c r="B34" s="33"/>
      <c r="C34" s="33"/>
      <c r="D34" s="33"/>
      <c r="E34" s="33"/>
      <c r="F34" s="33"/>
      <c r="H34" s="118"/>
      <c r="I34" s="118"/>
      <c r="J34" s="118"/>
      <c r="K34" s="118"/>
      <c r="L34" s="118"/>
      <c r="M34" s="118"/>
      <c r="N34" s="118"/>
      <c r="O34" s="118"/>
      <c r="P34" s="118"/>
      <c r="Q34" s="118"/>
      <c r="R34" s="118"/>
    </row>
    <row r="35" spans="1:19" ht="20.25" customHeight="1" x14ac:dyDescent="0.2">
      <c r="A35" s="13"/>
      <c r="B35" s="13"/>
      <c r="D35" s="73" t="s">
        <v>76</v>
      </c>
      <c r="E35" s="117" t="s">
        <v>80</v>
      </c>
      <c r="F35" s="117"/>
      <c r="G35" s="117"/>
      <c r="H35" s="73" t="s">
        <v>97</v>
      </c>
      <c r="I35" s="73" t="s">
        <v>77</v>
      </c>
      <c r="J35" s="73" t="s">
        <v>98</v>
      </c>
      <c r="K35" s="75" t="s">
        <v>85</v>
      </c>
      <c r="L35" s="79"/>
      <c r="M35" s="79"/>
      <c r="N35" s="76"/>
      <c r="O35" s="75" t="s">
        <v>86</v>
      </c>
      <c r="P35" s="79"/>
      <c r="Q35" s="76"/>
      <c r="R35" s="75" t="s">
        <v>81</v>
      </c>
      <c r="S35" s="76"/>
    </row>
    <row r="36" spans="1:19" ht="18.75" customHeight="1" x14ac:dyDescent="0.2">
      <c r="A36" s="20" t="s">
        <v>84</v>
      </c>
      <c r="B36" s="13"/>
      <c r="D36" s="74"/>
      <c r="E36" s="36" t="s">
        <v>82</v>
      </c>
      <c r="F36" s="36" t="s">
        <v>83</v>
      </c>
      <c r="G36" s="36" t="s">
        <v>96</v>
      </c>
      <c r="H36" s="74"/>
      <c r="I36" s="74"/>
      <c r="J36" s="74"/>
      <c r="K36" s="77"/>
      <c r="L36" s="80"/>
      <c r="M36" s="80"/>
      <c r="N36" s="78"/>
      <c r="O36" s="77"/>
      <c r="P36" s="80"/>
      <c r="Q36" s="78"/>
      <c r="R36" s="77"/>
      <c r="S36" s="78"/>
    </row>
    <row r="37" spans="1:19" x14ac:dyDescent="0.2">
      <c r="D37" s="14">
        <v>0</v>
      </c>
      <c r="E37" s="14">
        <v>0</v>
      </c>
      <c r="F37" s="14">
        <v>0</v>
      </c>
      <c r="G37" s="14">
        <v>0</v>
      </c>
      <c r="H37" s="7">
        <v>1.9E-3</v>
      </c>
      <c r="I37" s="37">
        <f>H37</f>
        <v>1.9E-3</v>
      </c>
      <c r="J37" s="7">
        <v>0</v>
      </c>
      <c r="K37" s="99">
        <f>H37*J37/I37</f>
        <v>0</v>
      </c>
      <c r="L37" s="99"/>
      <c r="M37" s="99"/>
      <c r="N37" s="99"/>
      <c r="O37" s="96">
        <f>I37*K37</f>
        <v>0</v>
      </c>
      <c r="P37" s="96"/>
      <c r="Q37" s="96"/>
      <c r="R37" s="97">
        <f>SUM(O37:Q63)</f>
        <v>0.85761709999999991</v>
      </c>
      <c r="S37" s="98"/>
    </row>
    <row r="38" spans="1:19" x14ac:dyDescent="0.2">
      <c r="A38" s="44" t="s">
        <v>42</v>
      </c>
      <c r="B38" s="45">
        <v>0</v>
      </c>
      <c r="D38" s="100">
        <v>1</v>
      </c>
      <c r="E38" s="14">
        <v>1</v>
      </c>
      <c r="F38" s="14">
        <v>0</v>
      </c>
      <c r="G38" s="14">
        <v>0</v>
      </c>
      <c r="H38" s="7">
        <v>4.4999999999999997E-3</v>
      </c>
      <c r="I38" s="102">
        <f>SUM(H38:H40)</f>
        <v>9.7000000000000003E-3</v>
      </c>
      <c r="J38" s="7">
        <v>0</v>
      </c>
      <c r="K38" s="108">
        <f>SUMPRODUCT(H38:H40,J38:J40)/I38</f>
        <v>0</v>
      </c>
      <c r="L38" s="109"/>
      <c r="M38" s="109"/>
      <c r="N38" s="110"/>
      <c r="O38" s="96">
        <f>I38*K38</f>
        <v>0</v>
      </c>
      <c r="P38" s="96"/>
      <c r="Q38" s="96"/>
      <c r="R38" s="98"/>
      <c r="S38" s="98"/>
    </row>
    <row r="39" spans="1:19" x14ac:dyDescent="0.2">
      <c r="A39" s="44" t="s">
        <v>43</v>
      </c>
      <c r="B39" s="45">
        <v>3</v>
      </c>
      <c r="D39" s="101"/>
      <c r="E39" s="14">
        <v>0</v>
      </c>
      <c r="F39" s="14">
        <v>1</v>
      </c>
      <c r="G39" s="14">
        <v>0</v>
      </c>
      <c r="H39" s="7">
        <v>2.5999999999999999E-3</v>
      </c>
      <c r="I39" s="103"/>
      <c r="J39" s="7">
        <v>0</v>
      </c>
      <c r="K39" s="111"/>
      <c r="L39" s="112"/>
      <c r="M39" s="112"/>
      <c r="N39" s="113"/>
      <c r="O39" s="96"/>
      <c r="P39" s="96"/>
      <c r="Q39" s="96"/>
      <c r="R39" s="98"/>
      <c r="S39" s="98"/>
    </row>
    <row r="40" spans="1:19" x14ac:dyDescent="0.2">
      <c r="A40" s="44" t="s">
        <v>57</v>
      </c>
      <c r="B40" s="45">
        <v>3</v>
      </c>
      <c r="D40" s="74"/>
      <c r="E40" s="14">
        <v>0</v>
      </c>
      <c r="F40" s="14">
        <v>0</v>
      </c>
      <c r="G40" s="14">
        <v>1</v>
      </c>
      <c r="H40" s="7">
        <v>2.5999999999999999E-3</v>
      </c>
      <c r="I40" s="104"/>
      <c r="J40" s="7">
        <v>0</v>
      </c>
      <c r="K40" s="114"/>
      <c r="L40" s="115"/>
      <c r="M40" s="115"/>
      <c r="N40" s="116"/>
      <c r="O40" s="96"/>
      <c r="P40" s="96"/>
      <c r="Q40" s="96"/>
      <c r="R40" s="98"/>
      <c r="S40" s="98"/>
    </row>
    <row r="41" spans="1:19" ht="14.25" customHeight="1" x14ac:dyDescent="0.2">
      <c r="D41" s="100">
        <v>2</v>
      </c>
      <c r="E41" s="14">
        <v>1</v>
      </c>
      <c r="F41" s="14">
        <v>1</v>
      </c>
      <c r="G41" s="14">
        <v>0</v>
      </c>
      <c r="H41" s="7">
        <v>6.4000000000000003E-3</v>
      </c>
      <c r="I41" s="102">
        <f>SUM(H41:H43)</f>
        <v>1.6199999999999999E-2</v>
      </c>
      <c r="J41" s="7">
        <v>1.5299999999999999E-2</v>
      </c>
      <c r="K41" s="108">
        <f>SUMPRODUCT(H41:H43,J41:J43)/I41</f>
        <v>1.3179012345679012E-2</v>
      </c>
      <c r="L41" s="109"/>
      <c r="M41" s="109"/>
      <c r="N41" s="110"/>
      <c r="O41" s="96">
        <f>I41*K41</f>
        <v>2.1349999999999999E-4</v>
      </c>
      <c r="P41" s="96"/>
      <c r="Q41" s="96"/>
      <c r="R41" s="98"/>
      <c r="S41" s="98"/>
    </row>
    <row r="42" spans="1:19" ht="14.25" customHeight="1" x14ac:dyDescent="0.2">
      <c r="D42" s="101"/>
      <c r="E42" s="14">
        <v>1</v>
      </c>
      <c r="F42" s="14">
        <v>0</v>
      </c>
      <c r="G42" s="14">
        <v>1</v>
      </c>
      <c r="H42" s="7">
        <v>6.1999999999999998E-3</v>
      </c>
      <c r="I42" s="103"/>
      <c r="J42" s="7">
        <v>1.6899999999999998E-2</v>
      </c>
      <c r="K42" s="111"/>
      <c r="L42" s="112"/>
      <c r="M42" s="112"/>
      <c r="N42" s="113"/>
      <c r="O42" s="96"/>
      <c r="P42" s="96"/>
      <c r="Q42" s="96"/>
      <c r="R42" s="98"/>
      <c r="S42" s="98"/>
    </row>
    <row r="43" spans="1:19" x14ac:dyDescent="0.2">
      <c r="D43" s="74"/>
      <c r="E43" s="14">
        <v>0</v>
      </c>
      <c r="F43" s="14">
        <v>1</v>
      </c>
      <c r="G43" s="14">
        <v>1</v>
      </c>
      <c r="H43" s="7">
        <v>3.5999999999999999E-3</v>
      </c>
      <c r="I43" s="104"/>
      <c r="J43" s="7">
        <v>3.0000000000000001E-3</v>
      </c>
      <c r="K43" s="114"/>
      <c r="L43" s="115"/>
      <c r="M43" s="115"/>
      <c r="N43" s="116"/>
      <c r="O43" s="96"/>
      <c r="P43" s="96"/>
      <c r="Q43" s="96"/>
      <c r="R43" s="98"/>
      <c r="S43" s="98"/>
    </row>
    <row r="44" spans="1:19" x14ac:dyDescent="0.2">
      <c r="D44" s="100">
        <v>3</v>
      </c>
      <c r="E44" s="14">
        <v>3</v>
      </c>
      <c r="F44" s="14">
        <v>0</v>
      </c>
      <c r="G44" s="14">
        <v>0</v>
      </c>
      <c r="H44" s="7">
        <v>2.7E-2</v>
      </c>
      <c r="I44" s="102">
        <f>SUM(H44:H47)</f>
        <v>4.7199999999999999E-2</v>
      </c>
      <c r="J44" s="7">
        <v>2.3400000000000001E-2</v>
      </c>
      <c r="K44" s="108">
        <f>SUMPRODUCT(H44:H47,J44:J47)/I44</f>
        <v>5.8873516949152535E-2</v>
      </c>
      <c r="L44" s="109"/>
      <c r="M44" s="109"/>
      <c r="N44" s="110"/>
      <c r="O44" s="96">
        <f>I44*K44</f>
        <v>2.7788299999999995E-3</v>
      </c>
      <c r="P44" s="96"/>
      <c r="Q44" s="96"/>
      <c r="R44" s="98"/>
      <c r="S44" s="98"/>
    </row>
    <row r="45" spans="1:19" x14ac:dyDescent="0.2">
      <c r="D45" s="101"/>
      <c r="E45" s="14">
        <v>0</v>
      </c>
      <c r="F45" s="14">
        <v>3</v>
      </c>
      <c r="G45" s="14">
        <v>0</v>
      </c>
      <c r="H45" s="7">
        <v>5.7000000000000002E-3</v>
      </c>
      <c r="I45" s="105"/>
      <c r="J45" s="7">
        <v>4.48E-2</v>
      </c>
      <c r="K45" s="111"/>
      <c r="L45" s="112"/>
      <c r="M45" s="112"/>
      <c r="N45" s="113"/>
      <c r="O45" s="96"/>
      <c r="P45" s="96"/>
      <c r="Q45" s="96"/>
      <c r="R45" s="98"/>
      <c r="S45" s="98"/>
    </row>
    <row r="46" spans="1:19" x14ac:dyDescent="0.2">
      <c r="D46" s="101"/>
      <c r="E46" s="14">
        <v>0</v>
      </c>
      <c r="F46" s="14">
        <v>0</v>
      </c>
      <c r="G46" s="14">
        <v>3</v>
      </c>
      <c r="H46" s="7">
        <v>5.7999999999999996E-3</v>
      </c>
      <c r="I46" s="105"/>
      <c r="J46" s="7">
        <v>4.3400000000000001E-2</v>
      </c>
      <c r="K46" s="111"/>
      <c r="L46" s="112"/>
      <c r="M46" s="112"/>
      <c r="N46" s="113"/>
      <c r="O46" s="96"/>
      <c r="P46" s="96"/>
      <c r="Q46" s="96"/>
      <c r="R46" s="98"/>
      <c r="S46" s="98"/>
    </row>
    <row r="47" spans="1:19" x14ac:dyDescent="0.2">
      <c r="D47" s="74"/>
      <c r="E47" s="14">
        <v>1</v>
      </c>
      <c r="F47" s="14">
        <v>1</v>
      </c>
      <c r="G47" s="14">
        <v>1</v>
      </c>
      <c r="H47" s="7">
        <v>8.6999999999999994E-3</v>
      </c>
      <c r="I47" s="106"/>
      <c r="J47" s="7">
        <v>0.1885</v>
      </c>
      <c r="K47" s="114"/>
      <c r="L47" s="115"/>
      <c r="M47" s="115"/>
      <c r="N47" s="116"/>
      <c r="O47" s="96"/>
      <c r="P47" s="96"/>
      <c r="Q47" s="96"/>
      <c r="R47" s="98"/>
      <c r="S47" s="98"/>
    </row>
    <row r="48" spans="1:19" x14ac:dyDescent="0.2">
      <c r="D48" s="100">
        <v>4</v>
      </c>
      <c r="E48" s="14">
        <v>3</v>
      </c>
      <c r="F48" s="14">
        <v>1</v>
      </c>
      <c r="G48" s="14">
        <v>0</v>
      </c>
      <c r="H48" s="7">
        <v>3.7900000000000003E-2</v>
      </c>
      <c r="I48" s="102">
        <f>SUM(H48:H53)</f>
        <v>0.11890000000000001</v>
      </c>
      <c r="J48" s="7">
        <v>0.44800000000000001</v>
      </c>
      <c r="K48" s="108">
        <f>SUMPRODUCT(H48:H53,J48:J53)/I48</f>
        <v>0.49068797308662748</v>
      </c>
      <c r="L48" s="109"/>
      <c r="M48" s="109"/>
      <c r="N48" s="110"/>
      <c r="O48" s="96">
        <f>I48*K48</f>
        <v>5.8342800000000007E-2</v>
      </c>
      <c r="P48" s="96"/>
      <c r="Q48" s="96"/>
      <c r="R48" s="98"/>
      <c r="S48" s="98"/>
    </row>
    <row r="49" spans="4:19" x14ac:dyDescent="0.2">
      <c r="D49" s="101"/>
      <c r="E49" s="14">
        <v>3</v>
      </c>
      <c r="F49" s="14">
        <v>0</v>
      </c>
      <c r="G49" s="14">
        <v>1</v>
      </c>
      <c r="H49" s="7">
        <v>3.6900000000000002E-2</v>
      </c>
      <c r="I49" s="105"/>
      <c r="J49" s="7">
        <v>0.45269999999999999</v>
      </c>
      <c r="K49" s="111"/>
      <c r="L49" s="112"/>
      <c r="M49" s="112"/>
      <c r="N49" s="113"/>
      <c r="O49" s="96"/>
      <c r="P49" s="96"/>
      <c r="Q49" s="96"/>
      <c r="R49" s="98"/>
      <c r="S49" s="98"/>
    </row>
    <row r="50" spans="4:19" x14ac:dyDescent="0.2">
      <c r="D50" s="101"/>
      <c r="E50" s="14">
        <v>1</v>
      </c>
      <c r="F50" s="14">
        <v>3</v>
      </c>
      <c r="G50" s="14">
        <v>0</v>
      </c>
      <c r="H50" s="7">
        <v>1.3899999999999999E-2</v>
      </c>
      <c r="I50" s="105"/>
      <c r="J50" s="7">
        <v>0.57269999999999999</v>
      </c>
      <c r="K50" s="111"/>
      <c r="L50" s="112"/>
      <c r="M50" s="112"/>
      <c r="N50" s="113"/>
      <c r="O50" s="96"/>
      <c r="P50" s="96"/>
      <c r="Q50" s="96"/>
      <c r="R50" s="98"/>
      <c r="S50" s="98"/>
    </row>
    <row r="51" spans="4:19" x14ac:dyDescent="0.2">
      <c r="D51" s="101"/>
      <c r="E51" s="14">
        <v>1</v>
      </c>
      <c r="F51" s="14">
        <v>0</v>
      </c>
      <c r="G51" s="14">
        <v>3</v>
      </c>
      <c r="H51" s="7">
        <v>1.4200000000000001E-2</v>
      </c>
      <c r="I51" s="105"/>
      <c r="J51" s="7">
        <v>0.5696</v>
      </c>
      <c r="K51" s="111"/>
      <c r="L51" s="112"/>
      <c r="M51" s="112"/>
      <c r="N51" s="113"/>
      <c r="O51" s="96"/>
      <c r="P51" s="96"/>
      <c r="Q51" s="96"/>
      <c r="R51" s="98"/>
      <c r="S51" s="98"/>
    </row>
    <row r="52" spans="4:19" x14ac:dyDescent="0.2">
      <c r="D52" s="101"/>
      <c r="E52" s="14">
        <v>0</v>
      </c>
      <c r="F52" s="14">
        <v>3</v>
      </c>
      <c r="G52" s="14">
        <v>1</v>
      </c>
      <c r="H52" s="7">
        <v>7.7999999999999996E-3</v>
      </c>
      <c r="I52" s="105"/>
      <c r="J52" s="7">
        <v>0.54090000000000005</v>
      </c>
      <c r="K52" s="111"/>
      <c r="L52" s="112"/>
      <c r="M52" s="112"/>
      <c r="N52" s="113"/>
      <c r="O52" s="96"/>
      <c r="P52" s="96"/>
      <c r="Q52" s="96"/>
      <c r="R52" s="98"/>
      <c r="S52" s="98"/>
    </row>
    <row r="53" spans="4:19" x14ac:dyDescent="0.2">
      <c r="D53" s="74"/>
      <c r="E53" s="14">
        <v>0</v>
      </c>
      <c r="F53" s="14">
        <v>1</v>
      </c>
      <c r="G53" s="14">
        <v>3</v>
      </c>
      <c r="H53" s="7">
        <v>8.2000000000000007E-3</v>
      </c>
      <c r="I53" s="106"/>
      <c r="J53" s="7">
        <v>0.53549999999999998</v>
      </c>
      <c r="K53" s="114"/>
      <c r="L53" s="115"/>
      <c r="M53" s="115"/>
      <c r="N53" s="116"/>
      <c r="O53" s="96"/>
      <c r="P53" s="96"/>
      <c r="Q53" s="96"/>
      <c r="R53" s="98"/>
      <c r="S53" s="98"/>
    </row>
    <row r="54" spans="4:19" x14ac:dyDescent="0.2">
      <c r="D54" s="100">
        <v>5</v>
      </c>
      <c r="E54" s="14">
        <v>3</v>
      </c>
      <c r="F54" s="14">
        <v>1</v>
      </c>
      <c r="G54" s="14">
        <v>1</v>
      </c>
      <c r="H54" s="7">
        <v>5.1900000000000002E-2</v>
      </c>
      <c r="I54" s="102">
        <f>SUM(H54:H56)</f>
        <v>9.0800000000000006E-2</v>
      </c>
      <c r="J54" s="7">
        <v>0.96379999999999999</v>
      </c>
      <c r="K54" s="108">
        <f>SUMPRODUCT(H54:H56,J54:J56)/I54</f>
        <v>0.97733689427312764</v>
      </c>
      <c r="L54" s="109"/>
      <c r="M54" s="109"/>
      <c r="N54" s="110"/>
      <c r="O54" s="96">
        <f>I54*K54</f>
        <v>8.8742189999999999E-2</v>
      </c>
      <c r="P54" s="96"/>
      <c r="Q54" s="96"/>
      <c r="R54" s="98"/>
      <c r="S54" s="98"/>
    </row>
    <row r="55" spans="4:19" x14ac:dyDescent="0.2">
      <c r="D55" s="101"/>
      <c r="E55" s="14">
        <v>1</v>
      </c>
      <c r="F55" s="14">
        <v>3</v>
      </c>
      <c r="G55" s="14">
        <v>1</v>
      </c>
      <c r="H55" s="7">
        <v>1.9E-2</v>
      </c>
      <c r="I55" s="105"/>
      <c r="J55" s="7">
        <v>0.99550000000000005</v>
      </c>
      <c r="K55" s="111"/>
      <c r="L55" s="112"/>
      <c r="M55" s="112"/>
      <c r="N55" s="113"/>
      <c r="O55" s="96"/>
      <c r="P55" s="96"/>
      <c r="Q55" s="96"/>
      <c r="R55" s="98"/>
      <c r="S55" s="98"/>
    </row>
    <row r="56" spans="4:19" x14ac:dyDescent="0.2">
      <c r="D56" s="74"/>
      <c r="E56" s="14">
        <v>1</v>
      </c>
      <c r="F56" s="14">
        <v>1</v>
      </c>
      <c r="G56" s="14">
        <v>3</v>
      </c>
      <c r="H56" s="7">
        <v>1.9900000000000001E-2</v>
      </c>
      <c r="I56" s="106"/>
      <c r="J56" s="7">
        <v>0.99529999999999996</v>
      </c>
      <c r="K56" s="114"/>
      <c r="L56" s="115"/>
      <c r="M56" s="115"/>
      <c r="N56" s="116"/>
      <c r="O56" s="96"/>
      <c r="P56" s="96"/>
      <c r="Q56" s="96"/>
      <c r="R56" s="98"/>
      <c r="S56" s="98"/>
    </row>
    <row r="57" spans="4:19" x14ac:dyDescent="0.2">
      <c r="D57" s="100">
        <v>6</v>
      </c>
      <c r="E57" s="14">
        <v>3</v>
      </c>
      <c r="F57" s="14">
        <v>3</v>
      </c>
      <c r="G57" s="14">
        <v>0</v>
      </c>
      <c r="H57" s="7">
        <v>8.2500000000000004E-2</v>
      </c>
      <c r="I57" s="102">
        <f>SUM(H57:H59)</f>
        <v>0.18430000000000002</v>
      </c>
      <c r="J57" s="7">
        <v>0.95660000000000001</v>
      </c>
      <c r="K57" s="108">
        <f t="shared" ref="K57" si="1">SUMPRODUCT(H57:H59,J57:J59)/I57</f>
        <v>0.95789354313619113</v>
      </c>
      <c r="L57" s="109"/>
      <c r="M57" s="109"/>
      <c r="N57" s="110"/>
      <c r="O57" s="96">
        <f t="shared" ref="O57" si="2">I57*K57</f>
        <v>0.17653978000000004</v>
      </c>
      <c r="P57" s="96"/>
      <c r="Q57" s="96"/>
      <c r="R57" s="98"/>
      <c r="S57" s="98"/>
    </row>
    <row r="58" spans="4:19" x14ac:dyDescent="0.2">
      <c r="D58" s="101"/>
      <c r="E58" s="14">
        <v>3</v>
      </c>
      <c r="F58" s="14">
        <v>0</v>
      </c>
      <c r="G58" s="14">
        <v>3</v>
      </c>
      <c r="H58" s="7">
        <v>8.4000000000000005E-2</v>
      </c>
      <c r="I58" s="105"/>
      <c r="J58" s="7">
        <v>0.95520000000000005</v>
      </c>
      <c r="K58" s="111"/>
      <c r="L58" s="112"/>
      <c r="M58" s="112"/>
      <c r="N58" s="113"/>
      <c r="O58" s="96"/>
      <c r="P58" s="96"/>
      <c r="Q58" s="96"/>
      <c r="R58" s="98"/>
      <c r="S58" s="98"/>
    </row>
    <row r="59" spans="4:19" x14ac:dyDescent="0.2">
      <c r="D59" s="74"/>
      <c r="E59" s="14">
        <v>0</v>
      </c>
      <c r="F59" s="14">
        <v>3</v>
      </c>
      <c r="G59" s="14">
        <v>3</v>
      </c>
      <c r="H59" s="7">
        <v>1.78E-2</v>
      </c>
      <c r="I59" s="106"/>
      <c r="J59" s="7">
        <v>0.97660000000000002</v>
      </c>
      <c r="K59" s="114"/>
      <c r="L59" s="115"/>
      <c r="M59" s="115"/>
      <c r="N59" s="116"/>
      <c r="O59" s="96"/>
      <c r="P59" s="96"/>
      <c r="Q59" s="96"/>
      <c r="R59" s="98"/>
      <c r="S59" s="98"/>
    </row>
    <row r="60" spans="4:19" x14ac:dyDescent="0.2">
      <c r="D60" s="100">
        <v>7</v>
      </c>
      <c r="E60" s="14">
        <v>3</v>
      </c>
      <c r="F60" s="14">
        <v>3</v>
      </c>
      <c r="G60" s="14">
        <v>1</v>
      </c>
      <c r="H60" s="7">
        <v>0.1129</v>
      </c>
      <c r="I60" s="102">
        <f>SUM(H60:H62)</f>
        <v>0.2742</v>
      </c>
      <c r="J60" s="7">
        <v>1</v>
      </c>
      <c r="K60" s="108">
        <f t="shared" ref="K60" si="3">SUMPRODUCT(H60:H62,J60:J62)/I60</f>
        <v>1</v>
      </c>
      <c r="L60" s="109"/>
      <c r="M60" s="109"/>
      <c r="N60" s="110"/>
      <c r="O60" s="96">
        <f t="shared" ref="O60" si="4">I60*K60</f>
        <v>0.2742</v>
      </c>
      <c r="P60" s="96"/>
      <c r="Q60" s="96"/>
      <c r="R60" s="98"/>
      <c r="S60" s="98"/>
    </row>
    <row r="61" spans="4:19" x14ac:dyDescent="0.2">
      <c r="D61" s="101"/>
      <c r="E61" s="14">
        <v>3</v>
      </c>
      <c r="F61" s="14">
        <v>1</v>
      </c>
      <c r="G61" s="14">
        <v>3</v>
      </c>
      <c r="H61" s="7">
        <v>0.11799999999999999</v>
      </c>
      <c r="I61" s="105"/>
      <c r="J61" s="7">
        <v>1</v>
      </c>
      <c r="K61" s="111"/>
      <c r="L61" s="112"/>
      <c r="M61" s="112"/>
      <c r="N61" s="113"/>
      <c r="O61" s="96"/>
      <c r="P61" s="96"/>
      <c r="Q61" s="96"/>
      <c r="R61" s="98"/>
      <c r="S61" s="98"/>
    </row>
    <row r="62" spans="4:19" x14ac:dyDescent="0.2">
      <c r="D62" s="74"/>
      <c r="E62" s="14">
        <v>1</v>
      </c>
      <c r="F62" s="14">
        <v>3</v>
      </c>
      <c r="G62" s="14">
        <v>3</v>
      </c>
      <c r="H62" s="7">
        <v>4.3299999999999998E-2</v>
      </c>
      <c r="I62" s="106"/>
      <c r="J62" s="7">
        <v>1</v>
      </c>
      <c r="K62" s="114"/>
      <c r="L62" s="115"/>
      <c r="M62" s="115"/>
      <c r="N62" s="116"/>
      <c r="O62" s="96"/>
      <c r="P62" s="96"/>
      <c r="Q62" s="96"/>
      <c r="R62" s="98"/>
      <c r="S62" s="98"/>
    </row>
    <row r="63" spans="4:19" x14ac:dyDescent="0.2">
      <c r="D63" s="14">
        <v>9</v>
      </c>
      <c r="E63" s="14">
        <v>3</v>
      </c>
      <c r="F63" s="14">
        <v>3</v>
      </c>
      <c r="G63" s="14">
        <v>3</v>
      </c>
      <c r="H63" s="7">
        <v>0.25679999999999997</v>
      </c>
      <c r="I63" s="37">
        <f>H63</f>
        <v>0.25679999999999997</v>
      </c>
      <c r="J63" s="7">
        <v>1</v>
      </c>
      <c r="K63" s="99">
        <f>H63*J63/I63</f>
        <v>1</v>
      </c>
      <c r="L63" s="99"/>
      <c r="M63" s="99"/>
      <c r="N63" s="99"/>
      <c r="O63" s="96">
        <f>I63*K63</f>
        <v>0.25679999999999997</v>
      </c>
      <c r="P63" s="96"/>
      <c r="Q63" s="96"/>
      <c r="R63" s="98"/>
      <c r="S63" s="98"/>
    </row>
    <row r="67" spans="1:18" ht="19" x14ac:dyDescent="0.2">
      <c r="A67" s="81" t="s">
        <v>54</v>
      </c>
      <c r="B67" s="82"/>
      <c r="C67" s="82"/>
      <c r="D67" s="82"/>
      <c r="E67" s="82"/>
      <c r="F67" s="82"/>
      <c r="G67" s="82"/>
      <c r="H67" s="82"/>
      <c r="I67" s="82"/>
      <c r="J67" s="82"/>
      <c r="K67" s="83"/>
      <c r="L67" s="84" t="s">
        <v>52</v>
      </c>
      <c r="M67" s="85"/>
      <c r="N67" s="85"/>
      <c r="O67" s="86"/>
      <c r="P67" s="65" t="s">
        <v>51</v>
      </c>
      <c r="Q67" s="91" t="s">
        <v>63</v>
      </c>
      <c r="R67" s="65" t="s">
        <v>50</v>
      </c>
    </row>
    <row r="68" spans="1:18" x14ac:dyDescent="0.2">
      <c r="A68" s="94" t="s">
        <v>45</v>
      </c>
      <c r="B68" s="95" t="s">
        <v>11</v>
      </c>
      <c r="C68" s="95" t="s">
        <v>46</v>
      </c>
      <c r="D68" s="95" t="s">
        <v>47</v>
      </c>
      <c r="E68" s="95" t="s">
        <v>62</v>
      </c>
      <c r="F68" s="95"/>
      <c r="G68" s="95"/>
      <c r="H68" s="95" t="s">
        <v>0</v>
      </c>
      <c r="I68" s="95"/>
      <c r="J68" s="95"/>
      <c r="K68" s="95"/>
      <c r="L68" s="87"/>
      <c r="M68" s="88"/>
      <c r="N68" s="88"/>
      <c r="O68" s="89"/>
      <c r="P68" s="90"/>
      <c r="Q68" s="92"/>
      <c r="R68" s="90"/>
    </row>
    <row r="69" spans="1:18" x14ac:dyDescent="0.2">
      <c r="A69" s="74"/>
      <c r="B69" s="27" t="s">
        <v>60</v>
      </c>
      <c r="C69" s="27" t="s">
        <v>61</v>
      </c>
      <c r="D69" s="27" t="s">
        <v>44</v>
      </c>
      <c r="E69" s="27" t="s">
        <v>39</v>
      </c>
      <c r="F69" s="27" t="s">
        <v>40</v>
      </c>
      <c r="G69" s="27" t="s">
        <v>41</v>
      </c>
      <c r="H69" s="27" t="s">
        <v>60</v>
      </c>
      <c r="I69" s="27" t="s">
        <v>61</v>
      </c>
      <c r="J69" s="27" t="s">
        <v>44</v>
      </c>
      <c r="K69" s="15" t="s">
        <v>48</v>
      </c>
      <c r="L69" s="16" t="s">
        <v>38</v>
      </c>
      <c r="M69" s="16" t="s">
        <v>39</v>
      </c>
      <c r="N69" s="16" t="s">
        <v>40</v>
      </c>
      <c r="O69" s="16" t="s">
        <v>41</v>
      </c>
      <c r="P69" s="66"/>
      <c r="Q69" s="93"/>
      <c r="R69" s="66"/>
    </row>
    <row r="70" spans="1:18" x14ac:dyDescent="0.2">
      <c r="A70" s="14">
        <v>1</v>
      </c>
      <c r="B70" s="14">
        <v>1</v>
      </c>
      <c r="C70" s="14">
        <v>1</v>
      </c>
      <c r="D70" s="17">
        <v>1</v>
      </c>
      <c r="E70" s="18">
        <v>3</v>
      </c>
      <c r="F70" s="14">
        <v>3</v>
      </c>
      <c r="G70" s="19">
        <v>3</v>
      </c>
      <c r="H70" s="7">
        <f>IF(B70=1,$I$13, IF(B70=0,$J$13,$K$13))</f>
        <v>0.34010564811052413</v>
      </c>
      <c r="I70" s="7">
        <f>IF(C70=1,$I$14, IF(C70=0,$J$14,$K$14))</f>
        <v>0.574585635359116</v>
      </c>
      <c r="J70" s="7">
        <f>IF(D70=1,$I$17, IF(D70=0,$J$17,$K$17))</f>
        <v>0.15874177029992684</v>
      </c>
      <c r="K70" s="30">
        <f>H70*I70*J70</f>
        <v>3.1021288164017297E-2</v>
      </c>
      <c r="L70" s="25">
        <f>$P$12</f>
        <v>6</v>
      </c>
      <c r="M70" s="25">
        <f>$P$13+E70</f>
        <v>6</v>
      </c>
      <c r="N70" s="25">
        <f>$P$14+F70</f>
        <v>3</v>
      </c>
      <c r="O70" s="25">
        <f>$P$15+G70</f>
        <v>3</v>
      </c>
      <c r="P70" s="14">
        <f>RANK(L70,L70:O70,0)</f>
        <v>1</v>
      </c>
      <c r="Q70" s="14">
        <f>COUNTIF(L70:O70,L70)</f>
        <v>2</v>
      </c>
      <c r="R70" s="9">
        <f>IF(AND(P70=1,Q70=1),1,IF(AND(P70=1,Q70&gt;1),2/Q70,IF(P70=2,1/Q70,0)))</f>
        <v>1</v>
      </c>
    </row>
    <row r="71" spans="1:18" x14ac:dyDescent="0.2">
      <c r="A71" s="14">
        <v>2</v>
      </c>
      <c r="B71" s="14">
        <v>1</v>
      </c>
      <c r="C71" s="14">
        <v>1</v>
      </c>
      <c r="D71" s="17">
        <v>0</v>
      </c>
      <c r="E71" s="18">
        <v>1</v>
      </c>
      <c r="F71" s="14">
        <v>4</v>
      </c>
      <c r="G71" s="19">
        <v>3</v>
      </c>
      <c r="H71" s="7">
        <f t="shared" ref="H71:H96" si="5">IF(B71=1,$I$13, IF(B71=0,$J$13,$K$13))</f>
        <v>0.34010564811052413</v>
      </c>
      <c r="I71" s="7">
        <f t="shared" ref="I71:I96" si="6">IF(C71=1,$I$14, IF(C71=0,$J$14,$K$14))</f>
        <v>0.574585635359116</v>
      </c>
      <c r="J71" s="7">
        <f t="shared" ref="J71:J96" si="7">IF(D71=1,$I$17, IF(D71=0,$J$17,$K$17))</f>
        <v>0.22677395757132404</v>
      </c>
      <c r="K71" s="30">
        <f t="shared" ref="K71:K96" si="8">H71*I71*J71</f>
        <v>4.4316125948596137E-2</v>
      </c>
      <c r="L71" s="25">
        <f t="shared" ref="L71:L96" si="9">$P$12</f>
        <v>6</v>
      </c>
      <c r="M71" s="25">
        <f t="shared" ref="M71:M96" si="10">$P$13+E71</f>
        <v>4</v>
      </c>
      <c r="N71" s="25">
        <f t="shared" ref="N71:N96" si="11">$P$14+F71</f>
        <v>4</v>
      </c>
      <c r="O71" s="25">
        <f t="shared" ref="O71:O96" si="12">$P$15+G71</f>
        <v>3</v>
      </c>
      <c r="P71" s="14">
        <f t="shared" ref="P71:P96" si="13">RANK(L71,L71:O71,0)</f>
        <v>1</v>
      </c>
      <c r="Q71" s="14">
        <f t="shared" ref="Q71:Q96" si="14">COUNTIF(L71:O71,L71)</f>
        <v>1</v>
      </c>
      <c r="R71" s="9">
        <f t="shared" ref="R71:R96" si="15">IF(AND(P71=1,Q71=1),1,IF(AND(P71=1,Q71&gt;1),2/Q71,IF(P71=2,1/Q71,0)))</f>
        <v>1</v>
      </c>
    </row>
    <row r="72" spans="1:18" x14ac:dyDescent="0.2">
      <c r="A72" s="14">
        <v>3</v>
      </c>
      <c r="B72" s="14">
        <v>1</v>
      </c>
      <c r="C72" s="14">
        <v>1</v>
      </c>
      <c r="D72" s="17">
        <v>2</v>
      </c>
      <c r="E72" s="18">
        <v>0</v>
      </c>
      <c r="F72" s="14">
        <v>6</v>
      </c>
      <c r="G72" s="19">
        <v>3</v>
      </c>
      <c r="H72" s="7">
        <f t="shared" si="5"/>
        <v>0.34010564811052413</v>
      </c>
      <c r="I72" s="7">
        <f t="shared" si="6"/>
        <v>0.574585635359116</v>
      </c>
      <c r="J72" s="7">
        <f t="shared" si="7"/>
        <v>0.61448427212874912</v>
      </c>
      <c r="K72" s="30">
        <f t="shared" si="8"/>
        <v>0.120082405796196</v>
      </c>
      <c r="L72" s="25">
        <f t="shared" si="9"/>
        <v>6</v>
      </c>
      <c r="M72" s="25">
        <f t="shared" si="10"/>
        <v>3</v>
      </c>
      <c r="N72" s="25">
        <f t="shared" si="11"/>
        <v>6</v>
      </c>
      <c r="O72" s="25">
        <f t="shared" si="12"/>
        <v>3</v>
      </c>
      <c r="P72" s="14">
        <f t="shared" si="13"/>
        <v>1</v>
      </c>
      <c r="Q72" s="14">
        <f t="shared" si="14"/>
        <v>2</v>
      </c>
      <c r="R72" s="9">
        <f t="shared" si="15"/>
        <v>1</v>
      </c>
    </row>
    <row r="73" spans="1:18" x14ac:dyDescent="0.2">
      <c r="A73" s="14">
        <v>4</v>
      </c>
      <c r="B73" s="14">
        <v>1</v>
      </c>
      <c r="C73" s="14">
        <v>0</v>
      </c>
      <c r="D73" s="17">
        <v>1</v>
      </c>
      <c r="E73" s="18">
        <v>4</v>
      </c>
      <c r="F73" s="14">
        <v>3</v>
      </c>
      <c r="G73" s="19">
        <v>1</v>
      </c>
      <c r="H73" s="7">
        <f t="shared" si="5"/>
        <v>0.34010564811052413</v>
      </c>
      <c r="I73" s="7">
        <f t="shared" si="6"/>
        <v>0.24309392265193366</v>
      </c>
      <c r="J73" s="7">
        <f t="shared" si="7"/>
        <v>0.15874177029992684</v>
      </c>
      <c r="K73" s="30">
        <f t="shared" si="8"/>
        <v>1.3124391146315008E-2</v>
      </c>
      <c r="L73" s="25">
        <f t="shared" si="9"/>
        <v>6</v>
      </c>
      <c r="M73" s="25">
        <f t="shared" si="10"/>
        <v>7</v>
      </c>
      <c r="N73" s="25">
        <f t="shared" si="11"/>
        <v>3</v>
      </c>
      <c r="O73" s="25">
        <f t="shared" si="12"/>
        <v>1</v>
      </c>
      <c r="P73" s="14">
        <f t="shared" si="13"/>
        <v>2</v>
      </c>
      <c r="Q73" s="14">
        <f t="shared" si="14"/>
        <v>1</v>
      </c>
      <c r="R73" s="9">
        <f t="shared" si="15"/>
        <v>1</v>
      </c>
    </row>
    <row r="74" spans="1:18" x14ac:dyDescent="0.2">
      <c r="A74" s="14">
        <v>5</v>
      </c>
      <c r="B74" s="14">
        <v>1</v>
      </c>
      <c r="C74" s="14">
        <v>0</v>
      </c>
      <c r="D74" s="17">
        <v>0</v>
      </c>
      <c r="E74" s="18">
        <v>2</v>
      </c>
      <c r="F74" s="14">
        <v>4</v>
      </c>
      <c r="G74" s="19">
        <v>1</v>
      </c>
      <c r="H74" s="7">
        <f t="shared" si="5"/>
        <v>0.34010564811052413</v>
      </c>
      <c r="I74" s="7">
        <f t="shared" si="6"/>
        <v>0.24309392265193366</v>
      </c>
      <c r="J74" s="7">
        <f t="shared" si="7"/>
        <v>0.22677395757132404</v>
      </c>
      <c r="K74" s="30">
        <f t="shared" si="8"/>
        <v>1.8749130209021438E-2</v>
      </c>
      <c r="L74" s="25">
        <f t="shared" si="9"/>
        <v>6</v>
      </c>
      <c r="M74" s="25">
        <f t="shared" si="10"/>
        <v>5</v>
      </c>
      <c r="N74" s="25">
        <f t="shared" si="11"/>
        <v>4</v>
      </c>
      <c r="O74" s="25">
        <f t="shared" si="12"/>
        <v>1</v>
      </c>
      <c r="P74" s="14">
        <f t="shared" si="13"/>
        <v>1</v>
      </c>
      <c r="Q74" s="14">
        <f t="shared" si="14"/>
        <v>1</v>
      </c>
      <c r="R74" s="9">
        <f t="shared" si="15"/>
        <v>1</v>
      </c>
    </row>
    <row r="75" spans="1:18" x14ac:dyDescent="0.2">
      <c r="A75" s="14">
        <v>6</v>
      </c>
      <c r="B75" s="14">
        <v>1</v>
      </c>
      <c r="C75" s="14">
        <v>0</v>
      </c>
      <c r="D75" s="17">
        <v>2</v>
      </c>
      <c r="E75" s="18">
        <v>1</v>
      </c>
      <c r="F75" s="14">
        <v>6</v>
      </c>
      <c r="G75" s="19">
        <v>1</v>
      </c>
      <c r="H75" s="7">
        <f t="shared" si="5"/>
        <v>0.34010564811052413</v>
      </c>
      <c r="I75" s="7">
        <f t="shared" si="6"/>
        <v>0.24309392265193366</v>
      </c>
      <c r="J75" s="7">
        <f t="shared" si="7"/>
        <v>0.61448427212874912</v>
      </c>
      <c r="K75" s="30">
        <f t="shared" si="8"/>
        <v>5.0804094759929065E-2</v>
      </c>
      <c r="L75" s="25">
        <f t="shared" si="9"/>
        <v>6</v>
      </c>
      <c r="M75" s="25">
        <f t="shared" si="10"/>
        <v>4</v>
      </c>
      <c r="N75" s="25">
        <f t="shared" si="11"/>
        <v>6</v>
      </c>
      <c r="O75" s="25">
        <f t="shared" si="12"/>
        <v>1</v>
      </c>
      <c r="P75" s="14">
        <f t="shared" si="13"/>
        <v>1</v>
      </c>
      <c r="Q75" s="14">
        <f t="shared" si="14"/>
        <v>2</v>
      </c>
      <c r="R75" s="9">
        <f t="shared" si="15"/>
        <v>1</v>
      </c>
    </row>
    <row r="76" spans="1:18" x14ac:dyDescent="0.2">
      <c r="A76" s="14">
        <v>7</v>
      </c>
      <c r="B76" s="14">
        <v>1</v>
      </c>
      <c r="C76" s="14">
        <v>2</v>
      </c>
      <c r="D76" s="17">
        <v>1</v>
      </c>
      <c r="E76" s="18">
        <v>6</v>
      </c>
      <c r="F76" s="14">
        <v>3</v>
      </c>
      <c r="G76" s="19">
        <v>0</v>
      </c>
      <c r="H76" s="7">
        <f t="shared" si="5"/>
        <v>0.34010564811052413</v>
      </c>
      <c r="I76" s="7">
        <f t="shared" si="6"/>
        <v>0.18232044198895025</v>
      </c>
      <c r="J76" s="7">
        <f t="shared" si="7"/>
        <v>0.15874177029992684</v>
      </c>
      <c r="K76" s="30">
        <f t="shared" si="8"/>
        <v>9.8432933597362576E-3</v>
      </c>
      <c r="L76" s="25">
        <f t="shared" si="9"/>
        <v>6</v>
      </c>
      <c r="M76" s="25">
        <f t="shared" si="10"/>
        <v>9</v>
      </c>
      <c r="N76" s="25">
        <f t="shared" si="11"/>
        <v>3</v>
      </c>
      <c r="O76" s="25">
        <f t="shared" si="12"/>
        <v>0</v>
      </c>
      <c r="P76" s="14">
        <f t="shared" si="13"/>
        <v>2</v>
      </c>
      <c r="Q76" s="14">
        <f t="shared" si="14"/>
        <v>1</v>
      </c>
      <c r="R76" s="9">
        <f t="shared" si="15"/>
        <v>1</v>
      </c>
    </row>
    <row r="77" spans="1:18" x14ac:dyDescent="0.2">
      <c r="A77" s="14">
        <v>8</v>
      </c>
      <c r="B77" s="14">
        <v>1</v>
      </c>
      <c r="C77" s="14">
        <v>2</v>
      </c>
      <c r="D77" s="17">
        <v>0</v>
      </c>
      <c r="E77" s="18">
        <v>4</v>
      </c>
      <c r="F77" s="14">
        <v>4</v>
      </c>
      <c r="G77" s="19">
        <v>0</v>
      </c>
      <c r="H77" s="7">
        <f t="shared" si="5"/>
        <v>0.34010564811052413</v>
      </c>
      <c r="I77" s="7">
        <f t="shared" si="6"/>
        <v>0.18232044198895025</v>
      </c>
      <c r="J77" s="7">
        <f t="shared" si="7"/>
        <v>0.22677395757132404</v>
      </c>
      <c r="K77" s="30">
        <f t="shared" si="8"/>
        <v>1.4061847656766081E-2</v>
      </c>
      <c r="L77" s="25">
        <f t="shared" si="9"/>
        <v>6</v>
      </c>
      <c r="M77" s="25">
        <f t="shared" si="10"/>
        <v>7</v>
      </c>
      <c r="N77" s="25">
        <f t="shared" si="11"/>
        <v>4</v>
      </c>
      <c r="O77" s="25">
        <f t="shared" si="12"/>
        <v>0</v>
      </c>
      <c r="P77" s="14">
        <f t="shared" si="13"/>
        <v>2</v>
      </c>
      <c r="Q77" s="14">
        <f t="shared" si="14"/>
        <v>1</v>
      </c>
      <c r="R77" s="9">
        <f t="shared" si="15"/>
        <v>1</v>
      </c>
    </row>
    <row r="78" spans="1:18" x14ac:dyDescent="0.2">
      <c r="A78" s="14">
        <v>9</v>
      </c>
      <c r="B78" s="14">
        <v>1</v>
      </c>
      <c r="C78" s="14">
        <v>2</v>
      </c>
      <c r="D78" s="17">
        <v>2</v>
      </c>
      <c r="E78" s="18">
        <v>3</v>
      </c>
      <c r="F78" s="14">
        <v>6</v>
      </c>
      <c r="G78" s="19">
        <v>0</v>
      </c>
      <c r="H78" s="7">
        <f t="shared" si="5"/>
        <v>0.34010564811052413</v>
      </c>
      <c r="I78" s="7">
        <f t="shared" si="6"/>
        <v>0.18232044198895025</v>
      </c>
      <c r="J78" s="7">
        <f t="shared" si="7"/>
        <v>0.61448427212874912</v>
      </c>
      <c r="K78" s="30">
        <f t="shared" si="8"/>
        <v>3.8103071069946808E-2</v>
      </c>
      <c r="L78" s="25">
        <f t="shared" si="9"/>
        <v>6</v>
      </c>
      <c r="M78" s="25">
        <f t="shared" si="10"/>
        <v>6</v>
      </c>
      <c r="N78" s="25">
        <f t="shared" si="11"/>
        <v>6</v>
      </c>
      <c r="O78" s="25">
        <f t="shared" si="12"/>
        <v>0</v>
      </c>
      <c r="P78" s="14">
        <f t="shared" si="13"/>
        <v>1</v>
      </c>
      <c r="Q78" s="14">
        <f t="shared" si="14"/>
        <v>3</v>
      </c>
      <c r="R78" s="9">
        <f t="shared" si="15"/>
        <v>0.66666666666666663</v>
      </c>
    </row>
    <row r="79" spans="1:18" x14ac:dyDescent="0.2">
      <c r="A79" s="14">
        <v>10</v>
      </c>
      <c r="B79" s="14">
        <v>0</v>
      </c>
      <c r="C79" s="14">
        <v>1</v>
      </c>
      <c r="D79" s="17">
        <v>1</v>
      </c>
      <c r="E79" s="18">
        <v>3</v>
      </c>
      <c r="F79" s="14">
        <v>1</v>
      </c>
      <c r="G79" s="19">
        <v>4</v>
      </c>
      <c r="H79" s="7">
        <f t="shared" si="5"/>
        <v>0.30719219829337663</v>
      </c>
      <c r="I79" s="7">
        <f t="shared" si="6"/>
        <v>0.574585635359116</v>
      </c>
      <c r="J79" s="7">
        <f t="shared" si="7"/>
        <v>0.15874177029992684</v>
      </c>
      <c r="K79" s="30">
        <f t="shared" si="8"/>
        <v>2.8019228019112396E-2</v>
      </c>
      <c r="L79" s="25">
        <f t="shared" si="9"/>
        <v>6</v>
      </c>
      <c r="M79" s="25">
        <f t="shared" si="10"/>
        <v>6</v>
      </c>
      <c r="N79" s="25">
        <f t="shared" si="11"/>
        <v>1</v>
      </c>
      <c r="O79" s="25">
        <f t="shared" si="12"/>
        <v>4</v>
      </c>
      <c r="P79" s="14">
        <f t="shared" si="13"/>
        <v>1</v>
      </c>
      <c r="Q79" s="14">
        <f t="shared" si="14"/>
        <v>2</v>
      </c>
      <c r="R79" s="9">
        <f t="shared" si="15"/>
        <v>1</v>
      </c>
    </row>
    <row r="80" spans="1:18" x14ac:dyDescent="0.2">
      <c r="A80" s="14">
        <v>11</v>
      </c>
      <c r="B80" s="14">
        <v>0</v>
      </c>
      <c r="C80" s="14">
        <v>1</v>
      </c>
      <c r="D80" s="17">
        <v>0</v>
      </c>
      <c r="E80" s="18">
        <v>1</v>
      </c>
      <c r="F80" s="14">
        <v>2</v>
      </c>
      <c r="G80" s="19">
        <v>4</v>
      </c>
      <c r="H80" s="7">
        <f t="shared" si="5"/>
        <v>0.30719219829337663</v>
      </c>
      <c r="I80" s="7">
        <f t="shared" si="6"/>
        <v>0.574585635359116</v>
      </c>
      <c r="J80" s="7">
        <f t="shared" si="7"/>
        <v>0.22677395757132404</v>
      </c>
      <c r="K80" s="30">
        <f t="shared" si="8"/>
        <v>4.0027468598731991E-2</v>
      </c>
      <c r="L80" s="25">
        <f t="shared" si="9"/>
        <v>6</v>
      </c>
      <c r="M80" s="25">
        <f t="shared" si="10"/>
        <v>4</v>
      </c>
      <c r="N80" s="25">
        <f t="shared" si="11"/>
        <v>2</v>
      </c>
      <c r="O80" s="25">
        <f t="shared" si="12"/>
        <v>4</v>
      </c>
      <c r="P80" s="14">
        <f t="shared" si="13"/>
        <v>1</v>
      </c>
      <c r="Q80" s="14">
        <f t="shared" si="14"/>
        <v>1</v>
      </c>
      <c r="R80" s="9">
        <f t="shared" si="15"/>
        <v>1</v>
      </c>
    </row>
    <row r="81" spans="1:18" x14ac:dyDescent="0.2">
      <c r="A81" s="14">
        <v>12</v>
      </c>
      <c r="B81" s="14">
        <v>0</v>
      </c>
      <c r="C81" s="14">
        <v>1</v>
      </c>
      <c r="D81" s="17">
        <v>2</v>
      </c>
      <c r="E81" s="18">
        <v>0</v>
      </c>
      <c r="F81" s="14">
        <v>4</v>
      </c>
      <c r="G81" s="19">
        <v>4</v>
      </c>
      <c r="H81" s="7">
        <f t="shared" si="5"/>
        <v>0.30719219829337663</v>
      </c>
      <c r="I81" s="7">
        <f t="shared" si="6"/>
        <v>0.574585635359116</v>
      </c>
      <c r="J81" s="7">
        <f t="shared" si="7"/>
        <v>0.61448427212874912</v>
      </c>
      <c r="K81" s="30">
        <f t="shared" si="8"/>
        <v>0.10846152781591896</v>
      </c>
      <c r="L81" s="25">
        <f t="shared" si="9"/>
        <v>6</v>
      </c>
      <c r="M81" s="25">
        <f t="shared" si="10"/>
        <v>3</v>
      </c>
      <c r="N81" s="25">
        <f t="shared" si="11"/>
        <v>4</v>
      </c>
      <c r="O81" s="25">
        <f t="shared" si="12"/>
        <v>4</v>
      </c>
      <c r="P81" s="14">
        <f t="shared" si="13"/>
        <v>1</v>
      </c>
      <c r="Q81" s="14">
        <f t="shared" si="14"/>
        <v>1</v>
      </c>
      <c r="R81" s="9">
        <f t="shared" si="15"/>
        <v>1</v>
      </c>
    </row>
    <row r="82" spans="1:18" x14ac:dyDescent="0.2">
      <c r="A82" s="14">
        <v>13</v>
      </c>
      <c r="B82" s="14">
        <v>0</v>
      </c>
      <c r="C82" s="14">
        <v>0</v>
      </c>
      <c r="D82" s="17">
        <v>1</v>
      </c>
      <c r="E82" s="18">
        <v>4</v>
      </c>
      <c r="F82" s="14">
        <v>1</v>
      </c>
      <c r="G82" s="19">
        <v>2</v>
      </c>
      <c r="H82" s="7">
        <f t="shared" si="5"/>
        <v>0.30719219829337663</v>
      </c>
      <c r="I82" s="7">
        <f t="shared" si="6"/>
        <v>0.24309392265193366</v>
      </c>
      <c r="J82" s="7">
        <f t="shared" si="7"/>
        <v>0.15874177029992684</v>
      </c>
      <c r="K82" s="30">
        <f t="shared" si="8"/>
        <v>1.1854288777316781E-2</v>
      </c>
      <c r="L82" s="25">
        <f t="shared" si="9"/>
        <v>6</v>
      </c>
      <c r="M82" s="25">
        <f t="shared" si="10"/>
        <v>7</v>
      </c>
      <c r="N82" s="25">
        <f t="shared" si="11"/>
        <v>1</v>
      </c>
      <c r="O82" s="25">
        <f t="shared" si="12"/>
        <v>2</v>
      </c>
      <c r="P82" s="14">
        <f t="shared" si="13"/>
        <v>2</v>
      </c>
      <c r="Q82" s="14">
        <f t="shared" si="14"/>
        <v>1</v>
      </c>
      <c r="R82" s="9">
        <f t="shared" si="15"/>
        <v>1</v>
      </c>
    </row>
    <row r="83" spans="1:18" x14ac:dyDescent="0.2">
      <c r="A83" s="14">
        <v>14</v>
      </c>
      <c r="B83" s="14">
        <v>0</v>
      </c>
      <c r="C83" s="14">
        <v>0</v>
      </c>
      <c r="D83" s="17">
        <v>0</v>
      </c>
      <c r="E83" s="18">
        <v>2</v>
      </c>
      <c r="F83" s="14">
        <v>2</v>
      </c>
      <c r="G83" s="19">
        <v>2</v>
      </c>
      <c r="H83" s="7">
        <f t="shared" si="5"/>
        <v>0.30719219829337663</v>
      </c>
      <c r="I83" s="7">
        <f t="shared" si="6"/>
        <v>0.24309392265193366</v>
      </c>
      <c r="J83" s="7">
        <f t="shared" si="7"/>
        <v>0.22677395757132404</v>
      </c>
      <c r="K83" s="30">
        <f t="shared" si="8"/>
        <v>1.6934698253309687E-2</v>
      </c>
      <c r="L83" s="25">
        <f t="shared" si="9"/>
        <v>6</v>
      </c>
      <c r="M83" s="25">
        <f t="shared" si="10"/>
        <v>5</v>
      </c>
      <c r="N83" s="25">
        <f t="shared" si="11"/>
        <v>2</v>
      </c>
      <c r="O83" s="25">
        <f t="shared" si="12"/>
        <v>2</v>
      </c>
      <c r="P83" s="14">
        <f t="shared" si="13"/>
        <v>1</v>
      </c>
      <c r="Q83" s="14">
        <f t="shared" si="14"/>
        <v>1</v>
      </c>
      <c r="R83" s="9">
        <f t="shared" si="15"/>
        <v>1</v>
      </c>
    </row>
    <row r="84" spans="1:18" x14ac:dyDescent="0.2">
      <c r="A84" s="14">
        <v>15</v>
      </c>
      <c r="B84" s="14">
        <v>0</v>
      </c>
      <c r="C84" s="14">
        <v>0</v>
      </c>
      <c r="D84" s="17">
        <v>2</v>
      </c>
      <c r="E84" s="18">
        <v>1</v>
      </c>
      <c r="F84" s="14">
        <v>4</v>
      </c>
      <c r="G84" s="19">
        <v>2</v>
      </c>
      <c r="H84" s="7">
        <f t="shared" si="5"/>
        <v>0.30719219829337663</v>
      </c>
      <c r="I84" s="7">
        <f t="shared" si="6"/>
        <v>0.24309392265193366</v>
      </c>
      <c r="J84" s="7">
        <f t="shared" si="7"/>
        <v>0.61448427212874912</v>
      </c>
      <c r="K84" s="30">
        <f t="shared" si="8"/>
        <v>4.5887569460581097E-2</v>
      </c>
      <c r="L84" s="25">
        <f t="shared" si="9"/>
        <v>6</v>
      </c>
      <c r="M84" s="25">
        <f t="shared" si="10"/>
        <v>4</v>
      </c>
      <c r="N84" s="25">
        <f t="shared" si="11"/>
        <v>4</v>
      </c>
      <c r="O84" s="25">
        <f t="shared" si="12"/>
        <v>2</v>
      </c>
      <c r="P84" s="14">
        <f t="shared" si="13"/>
        <v>1</v>
      </c>
      <c r="Q84" s="14">
        <f t="shared" si="14"/>
        <v>1</v>
      </c>
      <c r="R84" s="9">
        <f t="shared" si="15"/>
        <v>1</v>
      </c>
    </row>
    <row r="85" spans="1:18" x14ac:dyDescent="0.2">
      <c r="A85" s="14">
        <v>16</v>
      </c>
      <c r="B85" s="14">
        <v>0</v>
      </c>
      <c r="C85" s="14">
        <v>2</v>
      </c>
      <c r="D85" s="17">
        <v>1</v>
      </c>
      <c r="E85" s="18">
        <v>6</v>
      </c>
      <c r="F85" s="14">
        <v>1</v>
      </c>
      <c r="G85" s="19">
        <v>1</v>
      </c>
      <c r="H85" s="7">
        <f t="shared" si="5"/>
        <v>0.30719219829337663</v>
      </c>
      <c r="I85" s="7">
        <f t="shared" si="6"/>
        <v>0.18232044198895025</v>
      </c>
      <c r="J85" s="7">
        <f t="shared" si="7"/>
        <v>0.15874177029992684</v>
      </c>
      <c r="K85" s="30">
        <f t="shared" si="8"/>
        <v>8.8907165829875869E-3</v>
      </c>
      <c r="L85" s="25">
        <f t="shared" si="9"/>
        <v>6</v>
      </c>
      <c r="M85" s="25">
        <f t="shared" si="10"/>
        <v>9</v>
      </c>
      <c r="N85" s="25">
        <f t="shared" si="11"/>
        <v>1</v>
      </c>
      <c r="O85" s="25">
        <f t="shared" si="12"/>
        <v>1</v>
      </c>
      <c r="P85" s="14">
        <f t="shared" si="13"/>
        <v>2</v>
      </c>
      <c r="Q85" s="14">
        <f t="shared" si="14"/>
        <v>1</v>
      </c>
      <c r="R85" s="9">
        <f t="shared" si="15"/>
        <v>1</v>
      </c>
    </row>
    <row r="86" spans="1:18" x14ac:dyDescent="0.2">
      <c r="A86" s="14">
        <v>17</v>
      </c>
      <c r="B86" s="14">
        <v>0</v>
      </c>
      <c r="C86" s="14">
        <v>2</v>
      </c>
      <c r="D86" s="17">
        <v>0</v>
      </c>
      <c r="E86" s="18">
        <v>4</v>
      </c>
      <c r="F86" s="14">
        <v>2</v>
      </c>
      <c r="G86" s="19">
        <v>1</v>
      </c>
      <c r="H86" s="7">
        <f t="shared" si="5"/>
        <v>0.30719219829337663</v>
      </c>
      <c r="I86" s="7">
        <f t="shared" si="6"/>
        <v>0.18232044198895025</v>
      </c>
      <c r="J86" s="7">
        <f t="shared" si="7"/>
        <v>0.22677395757132404</v>
      </c>
      <c r="K86" s="30">
        <f t="shared" si="8"/>
        <v>1.2701023689982266E-2</v>
      </c>
      <c r="L86" s="25">
        <f t="shared" si="9"/>
        <v>6</v>
      </c>
      <c r="M86" s="25">
        <f t="shared" si="10"/>
        <v>7</v>
      </c>
      <c r="N86" s="25">
        <f t="shared" si="11"/>
        <v>2</v>
      </c>
      <c r="O86" s="25">
        <f t="shared" si="12"/>
        <v>1</v>
      </c>
      <c r="P86" s="14">
        <f t="shared" si="13"/>
        <v>2</v>
      </c>
      <c r="Q86" s="14">
        <f t="shared" si="14"/>
        <v>1</v>
      </c>
      <c r="R86" s="9">
        <f t="shared" si="15"/>
        <v>1</v>
      </c>
    </row>
    <row r="87" spans="1:18" x14ac:dyDescent="0.2">
      <c r="A87" s="14">
        <v>18</v>
      </c>
      <c r="B87" s="14">
        <v>0</v>
      </c>
      <c r="C87" s="14">
        <v>2</v>
      </c>
      <c r="D87" s="17">
        <v>2</v>
      </c>
      <c r="E87" s="18">
        <v>3</v>
      </c>
      <c r="F87" s="14">
        <v>4</v>
      </c>
      <c r="G87" s="19">
        <v>1</v>
      </c>
      <c r="H87" s="7">
        <f t="shared" si="5"/>
        <v>0.30719219829337663</v>
      </c>
      <c r="I87" s="7">
        <f t="shared" si="6"/>
        <v>0.18232044198895025</v>
      </c>
      <c r="J87" s="7">
        <f t="shared" si="7"/>
        <v>0.61448427212874912</v>
      </c>
      <c r="K87" s="30">
        <f t="shared" si="8"/>
        <v>3.4415677095435825E-2</v>
      </c>
      <c r="L87" s="25">
        <f t="shared" si="9"/>
        <v>6</v>
      </c>
      <c r="M87" s="25">
        <f t="shared" si="10"/>
        <v>6</v>
      </c>
      <c r="N87" s="25">
        <f t="shared" si="11"/>
        <v>4</v>
      </c>
      <c r="O87" s="25">
        <f t="shared" si="12"/>
        <v>1</v>
      </c>
      <c r="P87" s="14">
        <f t="shared" si="13"/>
        <v>1</v>
      </c>
      <c r="Q87" s="14">
        <f t="shared" si="14"/>
        <v>2</v>
      </c>
      <c r="R87" s="9">
        <f t="shared" si="15"/>
        <v>1</v>
      </c>
    </row>
    <row r="88" spans="1:18" x14ac:dyDescent="0.2">
      <c r="A88" s="14">
        <v>19</v>
      </c>
      <c r="B88" s="14">
        <v>2</v>
      </c>
      <c r="C88" s="14">
        <v>1</v>
      </c>
      <c r="D88" s="14">
        <v>1</v>
      </c>
      <c r="E88" s="18">
        <v>3</v>
      </c>
      <c r="F88" s="14">
        <v>0</v>
      </c>
      <c r="G88" s="19">
        <v>6</v>
      </c>
      <c r="H88" s="7">
        <f t="shared" si="5"/>
        <v>0.35270215359609913</v>
      </c>
      <c r="I88" s="7">
        <f t="shared" si="6"/>
        <v>0.574585635359116</v>
      </c>
      <c r="J88" s="7">
        <f t="shared" si="7"/>
        <v>0.15874177029992684</v>
      </c>
      <c r="K88" s="30">
        <f t="shared" si="8"/>
        <v>3.2170224762684607E-2</v>
      </c>
      <c r="L88" s="25">
        <f t="shared" si="9"/>
        <v>6</v>
      </c>
      <c r="M88" s="25">
        <f t="shared" si="10"/>
        <v>6</v>
      </c>
      <c r="N88" s="25">
        <f t="shared" si="11"/>
        <v>0</v>
      </c>
      <c r="O88" s="25">
        <f t="shared" si="12"/>
        <v>6</v>
      </c>
      <c r="P88" s="14">
        <f t="shared" si="13"/>
        <v>1</v>
      </c>
      <c r="Q88" s="14">
        <f t="shared" si="14"/>
        <v>3</v>
      </c>
      <c r="R88" s="9">
        <f t="shared" si="15"/>
        <v>0.66666666666666663</v>
      </c>
    </row>
    <row r="89" spans="1:18" x14ac:dyDescent="0.2">
      <c r="A89" s="14">
        <v>20</v>
      </c>
      <c r="B89" s="14">
        <v>2</v>
      </c>
      <c r="C89" s="14">
        <v>1</v>
      </c>
      <c r="D89" s="14">
        <v>0</v>
      </c>
      <c r="E89" s="18">
        <v>1</v>
      </c>
      <c r="F89" s="14">
        <v>1</v>
      </c>
      <c r="G89" s="19">
        <v>6</v>
      </c>
      <c r="H89" s="7">
        <f t="shared" si="5"/>
        <v>0.35270215359609913</v>
      </c>
      <c r="I89" s="7">
        <f t="shared" si="6"/>
        <v>0.574585635359116</v>
      </c>
      <c r="J89" s="7">
        <f t="shared" si="7"/>
        <v>0.22677395757132404</v>
      </c>
      <c r="K89" s="30">
        <f t="shared" si="8"/>
        <v>4.5957463946692291E-2</v>
      </c>
      <c r="L89" s="25">
        <f t="shared" si="9"/>
        <v>6</v>
      </c>
      <c r="M89" s="25">
        <f t="shared" si="10"/>
        <v>4</v>
      </c>
      <c r="N89" s="25">
        <f t="shared" si="11"/>
        <v>1</v>
      </c>
      <c r="O89" s="25">
        <f t="shared" si="12"/>
        <v>6</v>
      </c>
      <c r="P89" s="14">
        <f t="shared" si="13"/>
        <v>1</v>
      </c>
      <c r="Q89" s="14">
        <f t="shared" si="14"/>
        <v>2</v>
      </c>
      <c r="R89" s="9">
        <f t="shared" si="15"/>
        <v>1</v>
      </c>
    </row>
    <row r="90" spans="1:18" x14ac:dyDescent="0.2">
      <c r="A90" s="14">
        <v>21</v>
      </c>
      <c r="B90" s="14">
        <v>2</v>
      </c>
      <c r="C90" s="14">
        <v>1</v>
      </c>
      <c r="D90" s="14">
        <v>2</v>
      </c>
      <c r="E90" s="18">
        <v>0</v>
      </c>
      <c r="F90" s="14">
        <v>3</v>
      </c>
      <c r="G90" s="19">
        <v>6</v>
      </c>
      <c r="H90" s="7">
        <f t="shared" si="5"/>
        <v>0.35270215359609913</v>
      </c>
      <c r="I90" s="7">
        <f t="shared" si="6"/>
        <v>0.574585635359116</v>
      </c>
      <c r="J90" s="7">
        <f t="shared" si="7"/>
        <v>0.61448427212874912</v>
      </c>
      <c r="K90" s="30">
        <f t="shared" si="8"/>
        <v>0.12452990230716623</v>
      </c>
      <c r="L90" s="25">
        <f t="shared" si="9"/>
        <v>6</v>
      </c>
      <c r="M90" s="25">
        <f t="shared" si="10"/>
        <v>3</v>
      </c>
      <c r="N90" s="25">
        <f t="shared" si="11"/>
        <v>3</v>
      </c>
      <c r="O90" s="25">
        <f t="shared" si="12"/>
        <v>6</v>
      </c>
      <c r="P90" s="14">
        <f t="shared" si="13"/>
        <v>1</v>
      </c>
      <c r="Q90" s="14">
        <f t="shared" si="14"/>
        <v>2</v>
      </c>
      <c r="R90" s="9">
        <f t="shared" si="15"/>
        <v>1</v>
      </c>
    </row>
    <row r="91" spans="1:18" x14ac:dyDescent="0.2">
      <c r="A91" s="14">
        <v>22</v>
      </c>
      <c r="B91" s="14">
        <v>2</v>
      </c>
      <c r="C91" s="14">
        <v>0</v>
      </c>
      <c r="D91" s="17">
        <v>1</v>
      </c>
      <c r="E91" s="18">
        <v>4</v>
      </c>
      <c r="F91" s="14">
        <v>0</v>
      </c>
      <c r="G91" s="19">
        <v>4</v>
      </c>
      <c r="H91" s="7">
        <f t="shared" si="5"/>
        <v>0.35270215359609913</v>
      </c>
      <c r="I91" s="7">
        <f t="shared" si="6"/>
        <v>0.24309392265193366</v>
      </c>
      <c r="J91" s="7">
        <f t="shared" si="7"/>
        <v>0.15874177029992684</v>
      </c>
      <c r="K91" s="30">
        <f t="shared" si="8"/>
        <v>1.3610479707289642E-2</v>
      </c>
      <c r="L91" s="25">
        <f t="shared" si="9"/>
        <v>6</v>
      </c>
      <c r="M91" s="25">
        <f t="shared" si="10"/>
        <v>7</v>
      </c>
      <c r="N91" s="25">
        <f t="shared" si="11"/>
        <v>0</v>
      </c>
      <c r="O91" s="25">
        <f t="shared" si="12"/>
        <v>4</v>
      </c>
      <c r="P91" s="14">
        <f t="shared" si="13"/>
        <v>2</v>
      </c>
      <c r="Q91" s="14">
        <f t="shared" si="14"/>
        <v>1</v>
      </c>
      <c r="R91" s="9">
        <f t="shared" si="15"/>
        <v>1</v>
      </c>
    </row>
    <row r="92" spans="1:18" x14ac:dyDescent="0.2">
      <c r="A92" s="14">
        <v>23</v>
      </c>
      <c r="B92" s="14">
        <v>2</v>
      </c>
      <c r="C92" s="14">
        <v>0</v>
      </c>
      <c r="D92" s="17">
        <v>0</v>
      </c>
      <c r="E92" s="18">
        <v>2</v>
      </c>
      <c r="F92" s="14">
        <v>1</v>
      </c>
      <c r="G92" s="19">
        <v>4</v>
      </c>
      <c r="H92" s="7">
        <f t="shared" si="5"/>
        <v>0.35270215359609913</v>
      </c>
      <c r="I92" s="7">
        <f t="shared" si="6"/>
        <v>0.24309392265193366</v>
      </c>
      <c r="J92" s="7">
        <f t="shared" si="7"/>
        <v>0.22677395757132404</v>
      </c>
      <c r="K92" s="30">
        <f t="shared" si="8"/>
        <v>1.94435424389852E-2</v>
      </c>
      <c r="L92" s="25">
        <f t="shared" si="9"/>
        <v>6</v>
      </c>
      <c r="M92" s="25">
        <f t="shared" si="10"/>
        <v>5</v>
      </c>
      <c r="N92" s="25">
        <f t="shared" si="11"/>
        <v>1</v>
      </c>
      <c r="O92" s="25">
        <f t="shared" si="12"/>
        <v>4</v>
      </c>
      <c r="P92" s="14">
        <f t="shared" si="13"/>
        <v>1</v>
      </c>
      <c r="Q92" s="14">
        <f t="shared" si="14"/>
        <v>1</v>
      </c>
      <c r="R92" s="9">
        <f t="shared" si="15"/>
        <v>1</v>
      </c>
    </row>
    <row r="93" spans="1:18" x14ac:dyDescent="0.2">
      <c r="A93" s="14">
        <v>24</v>
      </c>
      <c r="B93" s="14">
        <v>2</v>
      </c>
      <c r="C93" s="14">
        <v>0</v>
      </c>
      <c r="D93" s="17">
        <v>2</v>
      </c>
      <c r="E93" s="18">
        <v>1</v>
      </c>
      <c r="F93" s="14">
        <v>3</v>
      </c>
      <c r="G93" s="19">
        <v>4</v>
      </c>
      <c r="H93" s="7">
        <f t="shared" si="5"/>
        <v>0.35270215359609913</v>
      </c>
      <c r="I93" s="7">
        <f t="shared" si="6"/>
        <v>0.24309392265193366</v>
      </c>
      <c r="J93" s="7">
        <f t="shared" si="7"/>
        <v>0.61448427212874912</v>
      </c>
      <c r="K93" s="30">
        <f t="shared" si="8"/>
        <v>5.2685727899185714E-2</v>
      </c>
      <c r="L93" s="25">
        <f t="shared" si="9"/>
        <v>6</v>
      </c>
      <c r="M93" s="25">
        <f t="shared" si="10"/>
        <v>4</v>
      </c>
      <c r="N93" s="25">
        <f t="shared" si="11"/>
        <v>3</v>
      </c>
      <c r="O93" s="25">
        <f t="shared" si="12"/>
        <v>4</v>
      </c>
      <c r="P93" s="14">
        <f t="shared" si="13"/>
        <v>1</v>
      </c>
      <c r="Q93" s="14">
        <f t="shared" si="14"/>
        <v>1</v>
      </c>
      <c r="R93" s="9">
        <f t="shared" si="15"/>
        <v>1</v>
      </c>
    </row>
    <row r="94" spans="1:18" x14ac:dyDescent="0.2">
      <c r="A94" s="14">
        <v>25</v>
      </c>
      <c r="B94" s="14">
        <v>2</v>
      </c>
      <c r="C94" s="14">
        <v>2</v>
      </c>
      <c r="D94" s="17">
        <v>1</v>
      </c>
      <c r="E94" s="18">
        <v>6</v>
      </c>
      <c r="F94" s="14">
        <v>0</v>
      </c>
      <c r="G94" s="19">
        <v>3</v>
      </c>
      <c r="H94" s="7">
        <f t="shared" si="5"/>
        <v>0.35270215359609913</v>
      </c>
      <c r="I94" s="7">
        <f t="shared" si="6"/>
        <v>0.18232044198895025</v>
      </c>
      <c r="J94" s="7">
        <f t="shared" si="7"/>
        <v>0.15874177029992684</v>
      </c>
      <c r="K94" s="30">
        <f t="shared" si="8"/>
        <v>1.020785978046723E-2</v>
      </c>
      <c r="L94" s="25">
        <f t="shared" si="9"/>
        <v>6</v>
      </c>
      <c r="M94" s="25">
        <f t="shared" si="10"/>
        <v>9</v>
      </c>
      <c r="N94" s="25">
        <f t="shared" si="11"/>
        <v>0</v>
      </c>
      <c r="O94" s="25">
        <f t="shared" si="12"/>
        <v>3</v>
      </c>
      <c r="P94" s="14">
        <f t="shared" si="13"/>
        <v>2</v>
      </c>
      <c r="Q94" s="14">
        <f t="shared" si="14"/>
        <v>1</v>
      </c>
      <c r="R94" s="9">
        <f t="shared" si="15"/>
        <v>1</v>
      </c>
    </row>
    <row r="95" spans="1:18" x14ac:dyDescent="0.2">
      <c r="A95" s="14">
        <v>26</v>
      </c>
      <c r="B95" s="14">
        <v>2</v>
      </c>
      <c r="C95" s="14">
        <v>2</v>
      </c>
      <c r="D95" s="17">
        <v>0</v>
      </c>
      <c r="E95" s="18">
        <v>4</v>
      </c>
      <c r="F95" s="14">
        <v>1</v>
      </c>
      <c r="G95" s="19">
        <v>3</v>
      </c>
      <c r="H95" s="7">
        <f t="shared" si="5"/>
        <v>0.35270215359609913</v>
      </c>
      <c r="I95" s="7">
        <f t="shared" si="6"/>
        <v>0.18232044198895025</v>
      </c>
      <c r="J95" s="7">
        <f t="shared" si="7"/>
        <v>0.22677395757132404</v>
      </c>
      <c r="K95" s="30">
        <f t="shared" si="8"/>
        <v>1.4582656829238899E-2</v>
      </c>
      <c r="L95" s="25">
        <f t="shared" si="9"/>
        <v>6</v>
      </c>
      <c r="M95" s="25">
        <f t="shared" si="10"/>
        <v>7</v>
      </c>
      <c r="N95" s="25">
        <f t="shared" si="11"/>
        <v>1</v>
      </c>
      <c r="O95" s="25">
        <f t="shared" si="12"/>
        <v>3</v>
      </c>
      <c r="P95" s="14">
        <f t="shared" si="13"/>
        <v>2</v>
      </c>
      <c r="Q95" s="14">
        <f t="shared" si="14"/>
        <v>1</v>
      </c>
      <c r="R95" s="9">
        <f t="shared" si="15"/>
        <v>1</v>
      </c>
    </row>
    <row r="96" spans="1:18" x14ac:dyDescent="0.2">
      <c r="A96" s="14">
        <v>27</v>
      </c>
      <c r="B96" s="14">
        <v>2</v>
      </c>
      <c r="C96" s="14">
        <v>2</v>
      </c>
      <c r="D96" s="17">
        <v>2</v>
      </c>
      <c r="E96" s="18">
        <v>3</v>
      </c>
      <c r="F96" s="14">
        <v>3</v>
      </c>
      <c r="G96" s="19">
        <v>3</v>
      </c>
      <c r="H96" s="7">
        <f t="shared" si="5"/>
        <v>0.35270215359609913</v>
      </c>
      <c r="I96" s="7">
        <f t="shared" si="6"/>
        <v>0.18232044198895025</v>
      </c>
      <c r="J96" s="7">
        <f t="shared" si="7"/>
        <v>0.61448427212874912</v>
      </c>
      <c r="K96" s="30">
        <f t="shared" si="8"/>
        <v>3.9514295924389278E-2</v>
      </c>
      <c r="L96" s="25">
        <f t="shared" si="9"/>
        <v>6</v>
      </c>
      <c r="M96" s="25">
        <f t="shared" si="10"/>
        <v>6</v>
      </c>
      <c r="N96" s="25">
        <f t="shared" si="11"/>
        <v>3</v>
      </c>
      <c r="O96" s="25">
        <f t="shared" si="12"/>
        <v>3</v>
      </c>
      <c r="P96" s="14">
        <f t="shared" si="13"/>
        <v>1</v>
      </c>
      <c r="Q96" s="14">
        <f t="shared" si="14"/>
        <v>2</v>
      </c>
      <c r="R96" s="9">
        <f t="shared" si="15"/>
        <v>1</v>
      </c>
    </row>
  </sheetData>
  <mergeCells count="91">
    <mergeCell ref="M2:Q3"/>
    <mergeCell ref="R2:R11"/>
    <mergeCell ref="A3:E3"/>
    <mergeCell ref="F3:H3"/>
    <mergeCell ref="A5:F5"/>
    <mergeCell ref="G5:I5"/>
    <mergeCell ref="A6:E6"/>
    <mergeCell ref="G6:I6"/>
    <mergeCell ref="G7:I7"/>
    <mergeCell ref="G8:I8"/>
    <mergeCell ref="M8:Q8"/>
    <mergeCell ref="A10:H11"/>
    <mergeCell ref="A12:D12"/>
    <mergeCell ref="F12:H12"/>
    <mergeCell ref="A13:D13"/>
    <mergeCell ref="F13:H13"/>
    <mergeCell ref="A14:D14"/>
    <mergeCell ref="F14:H14"/>
    <mergeCell ref="A15:D15"/>
    <mergeCell ref="F15:H15"/>
    <mergeCell ref="A16:D16"/>
    <mergeCell ref="F16:H16"/>
    <mergeCell ref="A17:D17"/>
    <mergeCell ref="F17:H17"/>
    <mergeCell ref="L21:O21"/>
    <mergeCell ref="S21:S32"/>
    <mergeCell ref="E24:H24"/>
    <mergeCell ref="B26:D26"/>
    <mergeCell ref="E26:F26"/>
    <mergeCell ref="G26:I26"/>
    <mergeCell ref="M26:O26"/>
    <mergeCell ref="B27:D27"/>
    <mergeCell ref="E27:F27"/>
    <mergeCell ref="G27:I27"/>
    <mergeCell ref="M27:O27"/>
    <mergeCell ref="B28:D28"/>
    <mergeCell ref="E28:F28"/>
    <mergeCell ref="G28:I28"/>
    <mergeCell ref="M28:O28"/>
    <mergeCell ref="A30:C30"/>
    <mergeCell ref="H33:R34"/>
    <mergeCell ref="D35:D36"/>
    <mergeCell ref="E35:G35"/>
    <mergeCell ref="H35:H36"/>
    <mergeCell ref="I35:I36"/>
    <mergeCell ref="J35:J36"/>
    <mergeCell ref="K35:N36"/>
    <mergeCell ref="O35:Q36"/>
    <mergeCell ref="R35:S36"/>
    <mergeCell ref="R37:S63"/>
    <mergeCell ref="D38:D40"/>
    <mergeCell ref="I38:I40"/>
    <mergeCell ref="K38:N40"/>
    <mergeCell ref="O38:Q40"/>
    <mergeCell ref="D41:D43"/>
    <mergeCell ref="I41:I43"/>
    <mergeCell ref="K41:N43"/>
    <mergeCell ref="D48:D53"/>
    <mergeCell ref="I48:I53"/>
    <mergeCell ref="K48:N53"/>
    <mergeCell ref="O48:Q53"/>
    <mergeCell ref="K37:N37"/>
    <mergeCell ref="O37:Q37"/>
    <mergeCell ref="O41:Q43"/>
    <mergeCell ref="D44:D47"/>
    <mergeCell ref="I44:I47"/>
    <mergeCell ref="K44:N47"/>
    <mergeCell ref="O44:Q47"/>
    <mergeCell ref="D54:D56"/>
    <mergeCell ref="I54:I56"/>
    <mergeCell ref="K54:N56"/>
    <mergeCell ref="O54:Q56"/>
    <mergeCell ref="D57:D59"/>
    <mergeCell ref="I57:I59"/>
    <mergeCell ref="K57:N59"/>
    <mergeCell ref="O57:Q59"/>
    <mergeCell ref="D60:D62"/>
    <mergeCell ref="I60:I62"/>
    <mergeCell ref="K60:N62"/>
    <mergeCell ref="O60:Q62"/>
    <mergeCell ref="K63:N63"/>
    <mergeCell ref="O63:Q63"/>
    <mergeCell ref="A67:K67"/>
    <mergeCell ref="L67:O68"/>
    <mergeCell ref="P67:P69"/>
    <mergeCell ref="Q67:Q69"/>
    <mergeCell ref="R67:R69"/>
    <mergeCell ref="A68:A69"/>
    <mergeCell ref="B68:D68"/>
    <mergeCell ref="E68:G68"/>
    <mergeCell ref="H68:K68"/>
  </mergeCells>
  <conditionalFormatting sqref="R20">
    <cfRule type="cellIs" dxfId="11" priority="2" operator="greaterThan">
      <formula>0</formula>
    </cfRule>
  </conditionalFormatting>
  <conditionalFormatting sqref="R70:R96">
    <cfRule type="cellIs" dxfId="10" priority="1" operator="greaterThan">
      <formula>0</formula>
    </cfRule>
  </conditionalFormatting>
  <pageMargins left="0.7" right="0.7" top="0.78740157499999996" bottom="0.78740157499999996" header="0.3" footer="0.3"/>
  <pageSetup paperSize="9" scale="50" fitToWidth="0" orientation="portrait" r:id="rId1"/>
  <ignoredErrors>
    <ignoredError sqref="I38:N40 I61:N62 I41 K41:N41 I42 K42:N42 I43 K43:N43 I44 K44:N44 I45 K45:N45 I46 K46:N46 I47 K47:N47 I48 K48:N48 I49 K49:N49 I50 K50:N50 I51 K51:N51 I52 K52:N52 I53 K53:N53 I54 K54:N54 I55 K55:N55 I56 K56:N56 I57 K57:N57 I58 K58:N58 I59 K59:N59 I60 K60:N60"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S96"/>
  <sheetViews>
    <sheetView topLeftCell="A37" workbookViewId="0">
      <selection activeCell="J60" sqref="J60"/>
    </sheetView>
  </sheetViews>
  <sheetFormatPr baseColWidth="10" defaultRowHeight="15" x14ac:dyDescent="0.2"/>
  <cols>
    <col min="1" max="1" width="4.1640625" customWidth="1"/>
    <col min="2" max="7" width="4.5" customWidth="1"/>
    <col min="8" max="10" width="8.5" customWidth="1"/>
    <col min="11" max="11" width="9.83203125" customWidth="1"/>
    <col min="12" max="15" width="4.5" customWidth="1"/>
    <col min="16" max="16" width="9.83203125" customWidth="1"/>
    <col min="18" max="18" width="9.1640625" customWidth="1"/>
    <col min="19" max="19" width="8.5" customWidth="1"/>
  </cols>
  <sheetData>
    <row r="2" spans="1:18" x14ac:dyDescent="0.2">
      <c r="M2" s="132" t="s">
        <v>58</v>
      </c>
      <c r="N2" s="132"/>
      <c r="O2" s="132"/>
      <c r="P2" s="132"/>
      <c r="Q2" s="132"/>
      <c r="R2" s="125" t="s">
        <v>87</v>
      </c>
    </row>
    <row r="3" spans="1:18" x14ac:dyDescent="0.2">
      <c r="A3" s="119" t="s">
        <v>49</v>
      </c>
      <c r="B3" s="119"/>
      <c r="C3" s="119"/>
      <c r="D3" s="119"/>
      <c r="E3" s="119"/>
      <c r="F3" s="120" t="s">
        <v>113</v>
      </c>
      <c r="G3" s="120"/>
      <c r="H3" s="120"/>
      <c r="I3" t="s">
        <v>55</v>
      </c>
      <c r="M3" s="132"/>
      <c r="N3" s="132"/>
      <c r="O3" s="132"/>
      <c r="P3" s="132"/>
      <c r="Q3" s="132"/>
      <c r="R3" s="125"/>
    </row>
    <row r="4" spans="1:18" ht="19" x14ac:dyDescent="0.25">
      <c r="C4" s="20"/>
      <c r="D4" s="20"/>
      <c r="E4" s="20"/>
      <c r="O4" s="14" t="s">
        <v>42</v>
      </c>
      <c r="P4" s="24">
        <f>B38</f>
        <v>0</v>
      </c>
      <c r="R4" s="125"/>
    </row>
    <row r="5" spans="1:18" ht="19" x14ac:dyDescent="0.25">
      <c r="A5" s="107" t="s">
        <v>53</v>
      </c>
      <c r="B5" s="119"/>
      <c r="C5" s="119"/>
      <c r="D5" s="119"/>
      <c r="E5" s="119"/>
      <c r="F5" s="119"/>
      <c r="G5" s="121" t="str">
        <f>F3</f>
        <v>Dänemark</v>
      </c>
      <c r="H5" s="121"/>
      <c r="I5" s="121"/>
      <c r="J5" s="14" t="s">
        <v>38</v>
      </c>
      <c r="O5" s="14" t="s">
        <v>43</v>
      </c>
      <c r="P5" s="24">
        <f t="shared" ref="P5:P6" si="0">B39</f>
        <v>3</v>
      </c>
      <c r="R5" s="125"/>
    </row>
    <row r="6" spans="1:18" ht="19" x14ac:dyDescent="0.25">
      <c r="A6" s="120" t="s">
        <v>78</v>
      </c>
      <c r="B6" s="119"/>
      <c r="C6" s="119"/>
      <c r="D6" s="119"/>
      <c r="E6" s="119"/>
      <c r="G6" s="121" t="s">
        <v>114</v>
      </c>
      <c r="H6" s="121"/>
      <c r="I6" s="121"/>
      <c r="J6" s="14" t="s">
        <v>39</v>
      </c>
      <c r="O6" s="14" t="s">
        <v>57</v>
      </c>
      <c r="P6" s="24">
        <f t="shared" si="0"/>
        <v>3</v>
      </c>
      <c r="R6" s="125"/>
    </row>
    <row r="7" spans="1:18" ht="17.25" customHeight="1" x14ac:dyDescent="0.2">
      <c r="C7" s="1"/>
      <c r="D7" s="1"/>
      <c r="E7" s="13"/>
      <c r="G7" s="121" t="s">
        <v>32</v>
      </c>
      <c r="H7" s="121"/>
      <c r="I7" s="121"/>
      <c r="J7" s="14" t="s">
        <v>40</v>
      </c>
      <c r="R7" s="119"/>
    </row>
    <row r="8" spans="1:18" ht="18.75" customHeight="1" x14ac:dyDescent="0.2">
      <c r="C8" s="1"/>
      <c r="D8" s="1"/>
      <c r="E8" s="13"/>
      <c r="G8" s="121" t="s">
        <v>25</v>
      </c>
      <c r="H8" s="121"/>
      <c r="I8" s="121"/>
      <c r="J8" s="14" t="s">
        <v>41</v>
      </c>
      <c r="M8" s="120"/>
      <c r="N8" s="120"/>
      <c r="O8" s="120"/>
      <c r="P8" s="120"/>
      <c r="Q8" s="120"/>
      <c r="R8" s="119"/>
    </row>
    <row r="9" spans="1:18" ht="18.75" customHeight="1" x14ac:dyDescent="0.2">
      <c r="C9" s="1"/>
      <c r="D9" s="1"/>
      <c r="E9" s="13"/>
      <c r="G9" s="13"/>
      <c r="H9" s="13"/>
      <c r="I9" s="13"/>
      <c r="J9" s="13"/>
      <c r="M9" s="32"/>
      <c r="N9" s="32"/>
      <c r="O9" s="32"/>
      <c r="P9" s="32"/>
      <c r="Q9" s="32"/>
      <c r="R9" s="119"/>
    </row>
    <row r="10" spans="1:18" x14ac:dyDescent="0.2">
      <c r="A10" s="126" t="s">
        <v>88</v>
      </c>
      <c r="B10" s="127"/>
      <c r="C10" s="127"/>
      <c r="D10" s="127"/>
      <c r="E10" s="127"/>
      <c r="F10" s="127"/>
      <c r="G10" s="127"/>
      <c r="H10" s="128"/>
      <c r="J10" s="13"/>
      <c r="O10" s="42"/>
      <c r="P10" s="13"/>
      <c r="Q10" s="43"/>
      <c r="R10" s="119"/>
    </row>
    <row r="11" spans="1:18" x14ac:dyDescent="0.2">
      <c r="A11" s="129"/>
      <c r="B11" s="130"/>
      <c r="C11" s="130"/>
      <c r="D11" s="130"/>
      <c r="E11" s="130"/>
      <c r="F11" s="130"/>
      <c r="G11" s="130"/>
      <c r="H11" s="131"/>
      <c r="I11" s="47">
        <v>1</v>
      </c>
      <c r="J11" s="22">
        <v>0</v>
      </c>
      <c r="K11" s="22">
        <v>2</v>
      </c>
      <c r="M11" s="32" t="s">
        <v>59</v>
      </c>
      <c r="N11" s="32"/>
      <c r="O11" s="43"/>
      <c r="P11" s="46"/>
      <c r="Q11" s="43"/>
      <c r="R11" s="119"/>
    </row>
    <row r="12" spans="1:18" x14ac:dyDescent="0.2">
      <c r="A12" s="122" t="str">
        <f>G5</f>
        <v>Dänemark</v>
      </c>
      <c r="B12" s="123"/>
      <c r="C12" s="123"/>
      <c r="D12" s="123"/>
      <c r="E12" s="21" t="s">
        <v>56</v>
      </c>
      <c r="F12" s="121" t="str">
        <f>G6</f>
        <v>Tunesien</v>
      </c>
      <c r="G12" s="123"/>
      <c r="H12" s="123"/>
      <c r="I12" s="7">
        <f>Quoten_und_WSK!N32</f>
        <v>0.65509845973874048</v>
      </c>
      <c r="J12" s="7">
        <f>Quoten_und_WSK!O32</f>
        <v>0.22616494443361274</v>
      </c>
      <c r="K12" s="7">
        <f>Quoten_und_WSK!P32</f>
        <v>0.1187365958276467</v>
      </c>
      <c r="O12" s="26" t="s">
        <v>38</v>
      </c>
      <c r="P12" s="14">
        <f>SUM(P4:P6)</f>
        <v>6</v>
      </c>
      <c r="Q12" s="43"/>
    </row>
    <row r="13" spans="1:18" x14ac:dyDescent="0.2">
      <c r="A13" s="122" t="str">
        <f>G7</f>
        <v>Frankreich</v>
      </c>
      <c r="B13" s="123"/>
      <c r="C13" s="123"/>
      <c r="D13" s="123"/>
      <c r="E13" s="21" t="s">
        <v>56</v>
      </c>
      <c r="F13" s="121" t="str">
        <f>G8</f>
        <v>Australien</v>
      </c>
      <c r="G13" s="123"/>
      <c r="H13" s="123"/>
      <c r="I13" s="7">
        <f>Quoten_und_WSK!N33</f>
        <v>0.79130434782608694</v>
      </c>
      <c r="J13" s="7">
        <f>Quoten_und_WSK!O33</f>
        <v>0.13565217391304346</v>
      </c>
      <c r="K13" s="7">
        <f>Quoten_und_WSK!P33</f>
        <v>7.3043478260869557E-2</v>
      </c>
      <c r="O13" s="23" t="s">
        <v>39</v>
      </c>
      <c r="P13" s="31">
        <f>IF($P$4=3,0, IF($P$4=1,1,3))</f>
        <v>3</v>
      </c>
    </row>
    <row r="14" spans="1:18" x14ac:dyDescent="0.2">
      <c r="A14" s="122" t="str">
        <f>G6</f>
        <v>Tunesien</v>
      </c>
      <c r="B14" s="123"/>
      <c r="C14" s="123"/>
      <c r="D14" s="123"/>
      <c r="E14" s="21" t="s">
        <v>56</v>
      </c>
      <c r="F14" s="121" t="str">
        <f>G8</f>
        <v>Australien</v>
      </c>
      <c r="G14" s="123"/>
      <c r="H14" s="123"/>
      <c r="I14" s="7">
        <f>Quoten_und_WSK!N34</f>
        <v>0.34010564811052413</v>
      </c>
      <c r="J14" s="7">
        <f>Quoten_und_WSK!O34</f>
        <v>0.30719219829337663</v>
      </c>
      <c r="K14" s="7">
        <f>Quoten_und_WSK!P34</f>
        <v>0.35270215359609913</v>
      </c>
      <c r="O14" s="14" t="s">
        <v>40</v>
      </c>
      <c r="P14" s="31">
        <f>IF($P$5=3,0, IF($P$5=1,1,3))</f>
        <v>0</v>
      </c>
    </row>
    <row r="15" spans="1:18" x14ac:dyDescent="0.2">
      <c r="A15" s="122" t="str">
        <f>G7</f>
        <v>Frankreich</v>
      </c>
      <c r="B15" s="123"/>
      <c r="C15" s="123"/>
      <c r="D15" s="123"/>
      <c r="E15" s="21" t="s">
        <v>56</v>
      </c>
      <c r="F15" s="121" t="str">
        <f>G5</f>
        <v>Dänemark</v>
      </c>
      <c r="G15" s="123"/>
      <c r="H15" s="123"/>
      <c r="I15" s="7">
        <f>Quoten_und_WSK!N35</f>
        <v>0.52215293731539225</v>
      </c>
      <c r="J15" s="7">
        <f>Quoten_und_WSK!O35</f>
        <v>0.25684279619297667</v>
      </c>
      <c r="K15" s="7">
        <f>Quoten_und_WSK!P35</f>
        <v>0.22100426649163113</v>
      </c>
      <c r="O15" s="14" t="s">
        <v>41</v>
      </c>
      <c r="P15" s="31">
        <f>IF($P$6=3,0, IF($P$6=1,1,3))</f>
        <v>0</v>
      </c>
    </row>
    <row r="16" spans="1:18" x14ac:dyDescent="0.2">
      <c r="A16" s="122" t="str">
        <f>G8</f>
        <v>Australien</v>
      </c>
      <c r="B16" s="123"/>
      <c r="C16" s="123"/>
      <c r="D16" s="123"/>
      <c r="E16" s="21" t="s">
        <v>56</v>
      </c>
      <c r="F16" s="121" t="str">
        <f>G5</f>
        <v>Dänemark</v>
      </c>
      <c r="G16" s="123"/>
      <c r="H16" s="123"/>
      <c r="I16" s="7">
        <f>Quoten_und_WSK!N36</f>
        <v>0.15902140672782875</v>
      </c>
      <c r="J16" s="7">
        <f>Quoten_und_WSK!O36</f>
        <v>0.24464831804281342</v>
      </c>
      <c r="K16" s="7">
        <f>Quoten_und_WSK!P36</f>
        <v>0.59633027522935766</v>
      </c>
    </row>
    <row r="17" spans="1:19" x14ac:dyDescent="0.2">
      <c r="A17" s="122" t="str">
        <f>G6</f>
        <v>Tunesien</v>
      </c>
      <c r="B17" s="123"/>
      <c r="C17" s="123"/>
      <c r="D17" s="123"/>
      <c r="E17" s="21" t="s">
        <v>56</v>
      </c>
      <c r="F17" s="121" t="str">
        <f>G7</f>
        <v>Frankreich</v>
      </c>
      <c r="G17" s="123"/>
      <c r="H17" s="123"/>
      <c r="I17" s="7">
        <f>Quoten_und_WSK!N37</f>
        <v>7.9365079365079361E-2</v>
      </c>
      <c r="J17" s="7">
        <f>Quoten_und_WSK!O37</f>
        <v>0.15873015873015872</v>
      </c>
      <c r="K17" s="7">
        <f>Quoten_und_WSK!P37</f>
        <v>0.76190476190476186</v>
      </c>
    </row>
    <row r="20" spans="1:19" x14ac:dyDescent="0.2">
      <c r="A20" s="13"/>
      <c r="B20" s="13"/>
      <c r="C20" s="13"/>
      <c r="D20" s="13"/>
      <c r="E20" s="13"/>
      <c r="F20" s="13"/>
      <c r="G20" s="13"/>
      <c r="H20" s="38"/>
      <c r="I20" s="38"/>
      <c r="J20" s="38"/>
      <c r="K20" s="39"/>
      <c r="L20" s="40"/>
      <c r="M20" s="40"/>
      <c r="N20" s="40"/>
      <c r="O20" s="40"/>
      <c r="P20" s="13"/>
      <c r="Q20" s="13"/>
      <c r="R20" s="41"/>
      <c r="S20" s="38"/>
    </row>
    <row r="21" spans="1:19" x14ac:dyDescent="0.2">
      <c r="A21" t="s">
        <v>94</v>
      </c>
      <c r="L21" s="72" t="str">
        <f>F3</f>
        <v>Dänemark</v>
      </c>
      <c r="M21" s="72"/>
      <c r="N21" s="72"/>
      <c r="O21" s="72"/>
      <c r="P21" t="s">
        <v>75</v>
      </c>
      <c r="S21" s="124" t="s">
        <v>79</v>
      </c>
    </row>
    <row r="22" spans="1:19" x14ac:dyDescent="0.2">
      <c r="A22" t="s">
        <v>95</v>
      </c>
      <c r="S22" s="124"/>
    </row>
    <row r="23" spans="1:19" x14ac:dyDescent="0.2">
      <c r="S23" s="124"/>
    </row>
    <row r="24" spans="1:19" x14ac:dyDescent="0.2">
      <c r="A24" t="s">
        <v>65</v>
      </c>
      <c r="E24" s="72" t="str">
        <f>F3</f>
        <v>Dänemark</v>
      </c>
      <c r="F24" s="72"/>
      <c r="G24" s="72"/>
      <c r="H24" s="72"/>
      <c r="S24" s="124"/>
    </row>
    <row r="25" spans="1:19" x14ac:dyDescent="0.2">
      <c r="S25" s="124"/>
    </row>
    <row r="26" spans="1:19" x14ac:dyDescent="0.2">
      <c r="B26" s="72" t="str">
        <f>IF(P4=3,"Sieg",IF(P4=1,"Remis","Niederlage"))</f>
        <v>Niederlage</v>
      </c>
      <c r="C26" s="72"/>
      <c r="D26" s="72"/>
      <c r="E26" s="72" t="s">
        <v>64</v>
      </c>
      <c r="F26" s="72"/>
      <c r="G26" s="107" t="str">
        <f>G6</f>
        <v>Tunesien</v>
      </c>
      <c r="H26" s="107"/>
      <c r="I26" s="107"/>
      <c r="J26" t="s">
        <v>72</v>
      </c>
      <c r="M26" s="133">
        <f>IF(P4=3,I12, IF(P4=1,J12,K12))</f>
        <v>0.1187365958276467</v>
      </c>
      <c r="N26" s="133"/>
      <c r="O26" s="133"/>
      <c r="P26" t="s">
        <v>73</v>
      </c>
      <c r="S26" s="124"/>
    </row>
    <row r="27" spans="1:19" x14ac:dyDescent="0.2">
      <c r="B27" s="72" t="str">
        <f>IF(P5=3,"Sieg",IF(P5=1,"Remis","Niederlage"))</f>
        <v>Sieg</v>
      </c>
      <c r="C27" s="72"/>
      <c r="D27" s="72"/>
      <c r="E27" s="72" t="s">
        <v>64</v>
      </c>
      <c r="F27" s="72"/>
      <c r="G27" s="107" t="str">
        <f>G7</f>
        <v>Frankreich</v>
      </c>
      <c r="H27" s="107"/>
      <c r="I27" s="107"/>
      <c r="J27" t="s">
        <v>72</v>
      </c>
      <c r="M27" s="133">
        <f>IF(P5=3,K15, IF(P5=1,J15,I15))</f>
        <v>0.22100426649163113</v>
      </c>
      <c r="N27" s="133"/>
      <c r="O27" s="133"/>
      <c r="P27" t="s">
        <v>73</v>
      </c>
      <c r="S27" s="124"/>
    </row>
    <row r="28" spans="1:19" x14ac:dyDescent="0.2">
      <c r="B28" s="72" t="str">
        <f>IF(P6=3,"Sieg",IF(P6=1,"Remis","Niederlage"))</f>
        <v>Sieg</v>
      </c>
      <c r="C28" s="72"/>
      <c r="D28" s="72"/>
      <c r="E28" s="72" t="s">
        <v>64</v>
      </c>
      <c r="F28" s="72"/>
      <c r="G28" s="107" t="str">
        <f>G8</f>
        <v>Australien</v>
      </c>
      <c r="H28" s="107"/>
      <c r="I28" s="107"/>
      <c r="J28" t="s">
        <v>72</v>
      </c>
      <c r="M28" s="133">
        <f>IF(P6=3,K16, IF(P6=1,J16,I16))</f>
        <v>0.59633027522935766</v>
      </c>
      <c r="N28" s="133"/>
      <c r="O28" s="133"/>
      <c r="P28" t="s">
        <v>73</v>
      </c>
      <c r="S28" s="124"/>
    </row>
    <row r="29" spans="1:19" x14ac:dyDescent="0.2">
      <c r="S29" s="124"/>
    </row>
    <row r="30" spans="1:19" x14ac:dyDescent="0.2">
      <c r="A30" s="119" t="s">
        <v>66</v>
      </c>
      <c r="B30" s="119"/>
      <c r="C30" s="119"/>
      <c r="E30" s="1"/>
      <c r="S30" s="124"/>
    </row>
    <row r="31" spans="1:19" x14ac:dyDescent="0.2">
      <c r="B31" s="28" t="s">
        <v>69</v>
      </c>
      <c r="C31" s="1" t="s">
        <v>67</v>
      </c>
      <c r="D31">
        <f>P4</f>
        <v>0</v>
      </c>
      <c r="E31">
        <f>P5</f>
        <v>3</v>
      </c>
      <c r="F31">
        <f>P6</f>
        <v>3</v>
      </c>
      <c r="G31" t="s">
        <v>68</v>
      </c>
      <c r="H31" s="29">
        <f>M26*M27*M28</f>
        <v>1.5648478232377531E-2</v>
      </c>
      <c r="I31" s="29"/>
      <c r="S31" s="124"/>
    </row>
    <row r="32" spans="1:19" x14ac:dyDescent="0.2">
      <c r="B32" s="28" t="s">
        <v>70</v>
      </c>
      <c r="C32" s="1" t="s">
        <v>71</v>
      </c>
      <c r="D32">
        <f>P4</f>
        <v>0</v>
      </c>
      <c r="E32">
        <f>P5</f>
        <v>3</v>
      </c>
      <c r="F32">
        <f>P6</f>
        <v>3</v>
      </c>
      <c r="G32" t="s">
        <v>68</v>
      </c>
      <c r="H32" s="29">
        <f>SUMPRODUCT(K70:K96,R70:R96)</f>
        <v>0.9309687158317087</v>
      </c>
      <c r="I32" s="29"/>
      <c r="S32" s="124"/>
    </row>
    <row r="33" spans="1:19" ht="23.25" customHeight="1" x14ac:dyDescent="0.2">
      <c r="A33" s="34" t="s">
        <v>74</v>
      </c>
      <c r="B33" s="35"/>
      <c r="C33" s="35"/>
      <c r="D33" s="35"/>
      <c r="E33" s="35"/>
      <c r="F33" s="35"/>
      <c r="H33" s="118" t="s">
        <v>99</v>
      </c>
      <c r="I33" s="118"/>
      <c r="J33" s="118"/>
      <c r="K33" s="118"/>
      <c r="L33" s="118"/>
      <c r="M33" s="118"/>
      <c r="N33" s="118"/>
      <c r="O33" s="118"/>
      <c r="P33" s="118"/>
      <c r="Q33" s="118"/>
      <c r="R33" s="118"/>
    </row>
    <row r="34" spans="1:19" ht="24" x14ac:dyDescent="0.2">
      <c r="A34" s="33"/>
      <c r="B34" s="33"/>
      <c r="C34" s="33"/>
      <c r="D34" s="33"/>
      <c r="E34" s="33"/>
      <c r="F34" s="33"/>
      <c r="H34" s="118"/>
      <c r="I34" s="118"/>
      <c r="J34" s="118"/>
      <c r="K34" s="118"/>
      <c r="L34" s="118"/>
      <c r="M34" s="118"/>
      <c r="N34" s="118"/>
      <c r="O34" s="118"/>
      <c r="P34" s="118"/>
      <c r="Q34" s="118"/>
      <c r="R34" s="118"/>
    </row>
    <row r="35" spans="1:19" ht="20.25" customHeight="1" x14ac:dyDescent="0.2">
      <c r="A35" s="13"/>
      <c r="B35" s="13"/>
      <c r="D35" s="73" t="s">
        <v>76</v>
      </c>
      <c r="E35" s="117" t="s">
        <v>80</v>
      </c>
      <c r="F35" s="117"/>
      <c r="G35" s="117"/>
      <c r="H35" s="73" t="s">
        <v>97</v>
      </c>
      <c r="I35" s="73" t="s">
        <v>77</v>
      </c>
      <c r="J35" s="73" t="s">
        <v>98</v>
      </c>
      <c r="K35" s="75" t="s">
        <v>85</v>
      </c>
      <c r="L35" s="79"/>
      <c r="M35" s="79"/>
      <c r="N35" s="76"/>
      <c r="O35" s="75" t="s">
        <v>86</v>
      </c>
      <c r="P35" s="79"/>
      <c r="Q35" s="76"/>
      <c r="R35" s="75" t="s">
        <v>81</v>
      </c>
      <c r="S35" s="76"/>
    </row>
    <row r="36" spans="1:19" ht="18.75" customHeight="1" x14ac:dyDescent="0.2">
      <c r="A36" s="20" t="s">
        <v>84</v>
      </c>
      <c r="B36" s="13"/>
      <c r="D36" s="74"/>
      <c r="E36" s="36" t="s">
        <v>82</v>
      </c>
      <c r="F36" s="36" t="s">
        <v>83</v>
      </c>
      <c r="G36" s="36" t="s">
        <v>96</v>
      </c>
      <c r="H36" s="74"/>
      <c r="I36" s="74"/>
      <c r="J36" s="74"/>
      <c r="K36" s="77"/>
      <c r="L36" s="80"/>
      <c r="M36" s="80"/>
      <c r="N36" s="78"/>
      <c r="O36" s="77"/>
      <c r="P36" s="80"/>
      <c r="Q36" s="78"/>
      <c r="R36" s="77"/>
      <c r="S36" s="78"/>
    </row>
    <row r="37" spans="1:19" x14ac:dyDescent="0.2">
      <c r="D37" s="14">
        <v>0</v>
      </c>
      <c r="E37" s="14">
        <v>0</v>
      </c>
      <c r="F37" s="14">
        <v>0</v>
      </c>
      <c r="G37" s="14">
        <v>0</v>
      </c>
      <c r="H37" s="7">
        <v>9.9000000000000008E-3</v>
      </c>
      <c r="I37" s="37">
        <f>H37</f>
        <v>9.9000000000000008E-3</v>
      </c>
      <c r="J37" s="7">
        <v>0</v>
      </c>
      <c r="K37" s="99">
        <f>H37*J37/I37</f>
        <v>0</v>
      </c>
      <c r="L37" s="99"/>
      <c r="M37" s="99"/>
      <c r="N37" s="99"/>
      <c r="O37" s="96">
        <f>I37*K37</f>
        <v>0</v>
      </c>
      <c r="P37" s="96"/>
      <c r="Q37" s="96"/>
      <c r="R37" s="97">
        <f>SUM(O37:Q63)</f>
        <v>0.72277992000000002</v>
      </c>
      <c r="S37" s="98"/>
    </row>
    <row r="38" spans="1:19" x14ac:dyDescent="0.2">
      <c r="A38" s="44" t="s">
        <v>42</v>
      </c>
      <c r="B38" s="45">
        <v>0</v>
      </c>
      <c r="D38" s="100">
        <v>1</v>
      </c>
      <c r="E38" s="14">
        <v>1</v>
      </c>
      <c r="F38" s="14">
        <v>0</v>
      </c>
      <c r="G38" s="14">
        <v>0</v>
      </c>
      <c r="H38" s="7">
        <v>1.8800000000000001E-2</v>
      </c>
      <c r="I38" s="102">
        <f>SUM(H38:H40)</f>
        <v>3.8800000000000001E-2</v>
      </c>
      <c r="J38" s="7">
        <v>0</v>
      </c>
      <c r="K38" s="108">
        <f>SUMPRODUCT(H38:H40,J38:J40)/I38</f>
        <v>0</v>
      </c>
      <c r="L38" s="109"/>
      <c r="M38" s="109"/>
      <c r="N38" s="110"/>
      <c r="O38" s="96">
        <f>I38*K38</f>
        <v>0</v>
      </c>
      <c r="P38" s="96"/>
      <c r="Q38" s="96"/>
      <c r="R38" s="98"/>
      <c r="S38" s="98"/>
    </row>
    <row r="39" spans="1:19" x14ac:dyDescent="0.2">
      <c r="A39" s="44" t="s">
        <v>43</v>
      </c>
      <c r="B39" s="45">
        <v>3</v>
      </c>
      <c r="D39" s="101"/>
      <c r="E39" s="14">
        <v>0</v>
      </c>
      <c r="F39" s="14">
        <v>1</v>
      </c>
      <c r="G39" s="14">
        <v>0</v>
      </c>
      <c r="H39" s="7">
        <v>4.7999999999999996E-3</v>
      </c>
      <c r="I39" s="103"/>
      <c r="J39" s="7">
        <v>0</v>
      </c>
      <c r="K39" s="111"/>
      <c r="L39" s="112"/>
      <c r="M39" s="112"/>
      <c r="N39" s="113"/>
      <c r="O39" s="96"/>
      <c r="P39" s="96"/>
      <c r="Q39" s="96"/>
      <c r="R39" s="98"/>
      <c r="S39" s="98"/>
    </row>
    <row r="40" spans="1:19" x14ac:dyDescent="0.2">
      <c r="A40" s="44" t="s">
        <v>57</v>
      </c>
      <c r="B40" s="45">
        <v>3</v>
      </c>
      <c r="D40" s="74"/>
      <c r="E40" s="14">
        <v>0</v>
      </c>
      <c r="F40" s="14">
        <v>0</v>
      </c>
      <c r="G40" s="14">
        <v>1</v>
      </c>
      <c r="H40" s="7">
        <v>1.52E-2</v>
      </c>
      <c r="I40" s="104"/>
      <c r="J40" s="7">
        <v>0</v>
      </c>
      <c r="K40" s="114"/>
      <c r="L40" s="115"/>
      <c r="M40" s="115"/>
      <c r="N40" s="116"/>
      <c r="O40" s="96"/>
      <c r="P40" s="96"/>
      <c r="Q40" s="96"/>
      <c r="R40" s="98"/>
      <c r="S40" s="98"/>
    </row>
    <row r="41" spans="1:19" ht="14.25" customHeight="1" x14ac:dyDescent="0.2">
      <c r="D41" s="100">
        <v>2</v>
      </c>
      <c r="E41" s="14">
        <v>1</v>
      </c>
      <c r="F41" s="14">
        <v>1</v>
      </c>
      <c r="G41" s="14">
        <v>0</v>
      </c>
      <c r="H41" s="7">
        <v>9.1999999999999998E-3</v>
      </c>
      <c r="I41" s="102">
        <f>SUM(H41:H43)</f>
        <v>4.5599999999999995E-2</v>
      </c>
      <c r="J41" s="7">
        <v>1.4E-3</v>
      </c>
      <c r="K41" s="108">
        <f>SUMPRODUCT(H41:H43,J41:J43)/I41</f>
        <v>3.958355263157895E-2</v>
      </c>
      <c r="L41" s="109"/>
      <c r="M41" s="109"/>
      <c r="N41" s="110"/>
      <c r="O41" s="96">
        <f>I41*K41</f>
        <v>1.8050099999999999E-3</v>
      </c>
      <c r="P41" s="96"/>
      <c r="Q41" s="96"/>
      <c r="R41" s="98"/>
      <c r="S41" s="98"/>
    </row>
    <row r="42" spans="1:19" ht="14.25" customHeight="1" x14ac:dyDescent="0.2">
      <c r="D42" s="101"/>
      <c r="E42" s="14">
        <v>1</v>
      </c>
      <c r="F42" s="14">
        <v>0</v>
      </c>
      <c r="G42" s="14">
        <v>1</v>
      </c>
      <c r="H42" s="7">
        <v>2.8899999999999999E-2</v>
      </c>
      <c r="I42" s="103"/>
      <c r="J42" s="7">
        <v>6.1699999999999998E-2</v>
      </c>
      <c r="K42" s="111"/>
      <c r="L42" s="112"/>
      <c r="M42" s="112"/>
      <c r="N42" s="113"/>
      <c r="O42" s="96"/>
      <c r="P42" s="96"/>
      <c r="Q42" s="96"/>
      <c r="R42" s="98"/>
      <c r="S42" s="98"/>
    </row>
    <row r="43" spans="1:19" x14ac:dyDescent="0.2">
      <c r="D43" s="74"/>
      <c r="E43" s="14">
        <v>0</v>
      </c>
      <c r="F43" s="14">
        <v>1</v>
      </c>
      <c r="G43" s="14">
        <v>1</v>
      </c>
      <c r="H43" s="7">
        <v>7.4999999999999997E-3</v>
      </c>
      <c r="I43" s="104"/>
      <c r="J43" s="7">
        <v>1.1999999999999999E-3</v>
      </c>
      <c r="K43" s="114"/>
      <c r="L43" s="115"/>
      <c r="M43" s="115"/>
      <c r="N43" s="116"/>
      <c r="O43" s="96"/>
      <c r="P43" s="96"/>
      <c r="Q43" s="96"/>
      <c r="R43" s="98"/>
      <c r="S43" s="98"/>
    </row>
    <row r="44" spans="1:19" x14ac:dyDescent="0.2">
      <c r="D44" s="100">
        <v>3</v>
      </c>
      <c r="E44" s="14">
        <v>3</v>
      </c>
      <c r="F44" s="14">
        <v>0</v>
      </c>
      <c r="G44" s="14">
        <v>0</v>
      </c>
      <c r="H44" s="7">
        <v>5.4399999999999997E-2</v>
      </c>
      <c r="I44" s="102">
        <f>SUM(H44:H47)</f>
        <v>0.10979999999999999</v>
      </c>
      <c r="J44" s="7">
        <v>6.9000000000000006E-2</v>
      </c>
      <c r="K44" s="108">
        <f>SUMPRODUCT(H44:H47,J44:J47)/I44</f>
        <v>9.0139344262295085E-2</v>
      </c>
      <c r="L44" s="109"/>
      <c r="M44" s="109"/>
      <c r="N44" s="110"/>
      <c r="O44" s="96">
        <f>I44*K44</f>
        <v>9.8972999999999995E-3</v>
      </c>
      <c r="P44" s="96"/>
      <c r="Q44" s="96"/>
      <c r="R44" s="98"/>
      <c r="S44" s="98"/>
    </row>
    <row r="45" spans="1:19" x14ac:dyDescent="0.2">
      <c r="D45" s="101"/>
      <c r="E45" s="14">
        <v>0</v>
      </c>
      <c r="F45" s="14">
        <v>3</v>
      </c>
      <c r="G45" s="14">
        <v>0</v>
      </c>
      <c r="H45" s="7">
        <v>4.1999999999999997E-3</v>
      </c>
      <c r="I45" s="105"/>
      <c r="J45" s="7">
        <v>1.37E-2</v>
      </c>
      <c r="K45" s="111"/>
      <c r="L45" s="112"/>
      <c r="M45" s="112"/>
      <c r="N45" s="113"/>
      <c r="O45" s="96"/>
      <c r="P45" s="96"/>
      <c r="Q45" s="96"/>
      <c r="R45" s="98"/>
      <c r="S45" s="98"/>
    </row>
    <row r="46" spans="1:19" x14ac:dyDescent="0.2">
      <c r="D46" s="101"/>
      <c r="E46" s="14">
        <v>0</v>
      </c>
      <c r="F46" s="14">
        <v>0</v>
      </c>
      <c r="G46" s="14">
        <v>3</v>
      </c>
      <c r="H46" s="7">
        <v>3.6999999999999998E-2</v>
      </c>
      <c r="I46" s="105"/>
      <c r="J46" s="7">
        <v>7.1499999999999994E-2</v>
      </c>
      <c r="K46" s="111"/>
      <c r="L46" s="112"/>
      <c r="M46" s="112"/>
      <c r="N46" s="113"/>
      <c r="O46" s="96"/>
      <c r="P46" s="96"/>
      <c r="Q46" s="96"/>
      <c r="R46" s="98"/>
      <c r="S46" s="98"/>
    </row>
    <row r="47" spans="1:19" x14ac:dyDescent="0.2">
      <c r="D47" s="74"/>
      <c r="E47" s="14">
        <v>1</v>
      </c>
      <c r="F47" s="14">
        <v>1</v>
      </c>
      <c r="G47" s="14">
        <v>1</v>
      </c>
      <c r="H47" s="7">
        <v>1.4200000000000001E-2</v>
      </c>
      <c r="I47" s="106"/>
      <c r="J47" s="7">
        <v>0.24229999999999999</v>
      </c>
      <c r="K47" s="114"/>
      <c r="L47" s="115"/>
      <c r="M47" s="115"/>
      <c r="N47" s="116"/>
      <c r="O47" s="96"/>
      <c r="P47" s="96"/>
      <c r="Q47" s="96"/>
      <c r="R47" s="98"/>
      <c r="S47" s="98"/>
    </row>
    <row r="48" spans="1:19" x14ac:dyDescent="0.2">
      <c r="D48" s="100">
        <v>4</v>
      </c>
      <c r="E48" s="14">
        <v>3</v>
      </c>
      <c r="F48" s="14">
        <v>1</v>
      </c>
      <c r="G48" s="14">
        <v>0</v>
      </c>
      <c r="H48" s="7">
        <v>2.6800000000000001E-2</v>
      </c>
      <c r="I48" s="102">
        <f>SUM(H48:H53)</f>
        <v>0.21340000000000001</v>
      </c>
      <c r="J48" s="7">
        <v>0.45400000000000001</v>
      </c>
      <c r="K48" s="108">
        <f>SUMPRODUCT(H48:H53,J48:J53)/I48</f>
        <v>0.63352666354264298</v>
      </c>
      <c r="L48" s="109"/>
      <c r="M48" s="109"/>
      <c r="N48" s="110"/>
      <c r="O48" s="96">
        <f>I48*K48</f>
        <v>0.13519459</v>
      </c>
      <c r="P48" s="96"/>
      <c r="Q48" s="96"/>
      <c r="R48" s="98"/>
      <c r="S48" s="98"/>
    </row>
    <row r="49" spans="4:19" x14ac:dyDescent="0.2">
      <c r="D49" s="101"/>
      <c r="E49" s="14">
        <v>3</v>
      </c>
      <c r="F49" s="14">
        <v>0</v>
      </c>
      <c r="G49" s="14">
        <v>1</v>
      </c>
      <c r="H49" s="7">
        <v>8.3699999999999997E-2</v>
      </c>
      <c r="I49" s="105"/>
      <c r="J49" s="7">
        <v>0.70169999999999999</v>
      </c>
      <c r="K49" s="111"/>
      <c r="L49" s="112"/>
      <c r="M49" s="112"/>
      <c r="N49" s="113"/>
      <c r="O49" s="96"/>
      <c r="P49" s="96"/>
      <c r="Q49" s="96"/>
      <c r="R49" s="98"/>
      <c r="S49" s="98"/>
    </row>
    <row r="50" spans="4:19" x14ac:dyDescent="0.2">
      <c r="D50" s="101"/>
      <c r="E50" s="14">
        <v>1</v>
      </c>
      <c r="F50" s="14">
        <v>3</v>
      </c>
      <c r="G50" s="14">
        <v>0</v>
      </c>
      <c r="H50" s="7">
        <v>7.9000000000000008E-3</v>
      </c>
      <c r="I50" s="105"/>
      <c r="J50" s="7">
        <v>0.43459999999999999</v>
      </c>
      <c r="K50" s="111"/>
      <c r="L50" s="112"/>
      <c r="M50" s="112"/>
      <c r="N50" s="113"/>
      <c r="O50" s="96"/>
      <c r="P50" s="96"/>
      <c r="Q50" s="96"/>
      <c r="R50" s="98"/>
      <c r="S50" s="98"/>
    </row>
    <row r="51" spans="4:19" x14ac:dyDescent="0.2">
      <c r="D51" s="101"/>
      <c r="E51" s="14">
        <v>1</v>
      </c>
      <c r="F51" s="14">
        <v>0</v>
      </c>
      <c r="G51" s="14">
        <v>3</v>
      </c>
      <c r="H51" s="7">
        <v>7.0400000000000004E-2</v>
      </c>
      <c r="I51" s="105"/>
      <c r="J51" s="7">
        <v>0.70599999999999996</v>
      </c>
      <c r="K51" s="111"/>
      <c r="L51" s="112"/>
      <c r="M51" s="112"/>
      <c r="N51" s="113"/>
      <c r="O51" s="96"/>
      <c r="P51" s="96"/>
      <c r="Q51" s="96"/>
      <c r="R51" s="98"/>
      <c r="S51" s="98"/>
    </row>
    <row r="52" spans="4:19" x14ac:dyDescent="0.2">
      <c r="D52" s="101"/>
      <c r="E52" s="14">
        <v>0</v>
      </c>
      <c r="F52" s="14">
        <v>3</v>
      </c>
      <c r="G52" s="14">
        <v>1</v>
      </c>
      <c r="H52" s="7">
        <v>6.4000000000000003E-3</v>
      </c>
      <c r="I52" s="105"/>
      <c r="J52" s="7">
        <v>0.43780000000000002</v>
      </c>
      <c r="K52" s="111"/>
      <c r="L52" s="112"/>
      <c r="M52" s="112"/>
      <c r="N52" s="113"/>
      <c r="O52" s="96"/>
      <c r="P52" s="96"/>
      <c r="Q52" s="96"/>
      <c r="R52" s="98"/>
      <c r="S52" s="98"/>
    </row>
    <row r="53" spans="4:19" x14ac:dyDescent="0.2">
      <c r="D53" s="74"/>
      <c r="E53" s="14">
        <v>0</v>
      </c>
      <c r="F53" s="14">
        <v>1</v>
      </c>
      <c r="G53" s="14">
        <v>3</v>
      </c>
      <c r="H53" s="7">
        <v>1.8200000000000001E-2</v>
      </c>
      <c r="I53" s="106"/>
      <c r="J53" s="7">
        <v>0.4592</v>
      </c>
      <c r="K53" s="114"/>
      <c r="L53" s="115"/>
      <c r="M53" s="115"/>
      <c r="N53" s="116"/>
      <c r="O53" s="96"/>
      <c r="P53" s="96"/>
      <c r="Q53" s="96"/>
      <c r="R53" s="98"/>
      <c r="S53" s="98"/>
    </row>
    <row r="54" spans="4:19" x14ac:dyDescent="0.2">
      <c r="D54" s="100">
        <v>5</v>
      </c>
      <c r="E54" s="14">
        <v>3</v>
      </c>
      <c r="F54" s="14">
        <v>1</v>
      </c>
      <c r="G54" s="14">
        <v>1</v>
      </c>
      <c r="H54" s="7">
        <v>4.1200000000000001E-2</v>
      </c>
      <c r="I54" s="102">
        <f>SUM(H54:H56)</f>
        <v>8.7999999999999995E-2</v>
      </c>
      <c r="J54" s="7">
        <v>0.98780000000000001</v>
      </c>
      <c r="K54" s="108">
        <f>SUMPRODUCT(H54:H56,J54:J56)/I54</f>
        <v>0.98862181818181827</v>
      </c>
      <c r="L54" s="109"/>
      <c r="M54" s="109"/>
      <c r="N54" s="110"/>
      <c r="O54" s="96">
        <f>I54*K54</f>
        <v>8.6998720000000002E-2</v>
      </c>
      <c r="P54" s="96"/>
      <c r="Q54" s="96"/>
      <c r="R54" s="98"/>
      <c r="S54" s="98"/>
    </row>
    <row r="55" spans="4:19" x14ac:dyDescent="0.2">
      <c r="D55" s="101"/>
      <c r="E55" s="14">
        <v>1</v>
      </c>
      <c r="F55" s="14">
        <v>3</v>
      </c>
      <c r="G55" s="14">
        <v>1</v>
      </c>
      <c r="H55" s="7">
        <v>1.2200000000000001E-2</v>
      </c>
      <c r="I55" s="105"/>
      <c r="J55" s="7">
        <v>0.99939999999999996</v>
      </c>
      <c r="K55" s="111"/>
      <c r="L55" s="112"/>
      <c r="M55" s="112"/>
      <c r="N55" s="113"/>
      <c r="O55" s="96"/>
      <c r="P55" s="96"/>
      <c r="Q55" s="96"/>
      <c r="R55" s="98"/>
      <c r="S55" s="98"/>
    </row>
    <row r="56" spans="4:19" x14ac:dyDescent="0.2">
      <c r="D56" s="74"/>
      <c r="E56" s="14">
        <v>1</v>
      </c>
      <c r="F56" s="14">
        <v>1</v>
      </c>
      <c r="G56" s="14">
        <v>3</v>
      </c>
      <c r="H56" s="7">
        <v>3.4599999999999999E-2</v>
      </c>
      <c r="I56" s="106"/>
      <c r="J56" s="7">
        <v>0.98580000000000001</v>
      </c>
      <c r="K56" s="114"/>
      <c r="L56" s="115"/>
      <c r="M56" s="115"/>
      <c r="N56" s="116"/>
      <c r="O56" s="96"/>
      <c r="P56" s="96"/>
      <c r="Q56" s="96"/>
      <c r="R56" s="98"/>
      <c r="S56" s="98"/>
    </row>
    <row r="57" spans="4:19" x14ac:dyDescent="0.2">
      <c r="D57" s="100">
        <v>6</v>
      </c>
      <c r="E57" s="14">
        <v>3</v>
      </c>
      <c r="F57" s="14">
        <v>3</v>
      </c>
      <c r="G57" s="14">
        <v>0</v>
      </c>
      <c r="H57" s="7">
        <v>2.3E-2</v>
      </c>
      <c r="I57" s="102">
        <f>SUM(H57:H59)</f>
        <v>0.24259999999999998</v>
      </c>
      <c r="J57" s="7">
        <v>0.92849999999999999</v>
      </c>
      <c r="K57" s="108">
        <f t="shared" ref="K57" si="1">SUMPRODUCT(H57:H59,J57:J59)/I57</f>
        <v>0.97726422093981857</v>
      </c>
      <c r="L57" s="109"/>
      <c r="M57" s="109"/>
      <c r="N57" s="110"/>
      <c r="O57" s="96">
        <f t="shared" ref="O57" si="2">I57*K57</f>
        <v>0.23708429999999997</v>
      </c>
      <c r="P57" s="96"/>
      <c r="Q57" s="96"/>
      <c r="R57" s="98"/>
      <c r="S57" s="98"/>
    </row>
    <row r="58" spans="4:19" x14ac:dyDescent="0.2">
      <c r="D58" s="101"/>
      <c r="E58" s="14">
        <v>3</v>
      </c>
      <c r="F58" s="14">
        <v>0</v>
      </c>
      <c r="G58" s="14">
        <v>3</v>
      </c>
      <c r="H58" s="7">
        <v>0.20399999999999999</v>
      </c>
      <c r="I58" s="105"/>
      <c r="J58" s="7">
        <v>0.98629999999999995</v>
      </c>
      <c r="K58" s="111"/>
      <c r="L58" s="112"/>
      <c r="M58" s="112"/>
      <c r="N58" s="113"/>
      <c r="O58" s="96"/>
      <c r="P58" s="96"/>
      <c r="Q58" s="96"/>
      <c r="R58" s="98"/>
      <c r="S58" s="98"/>
    </row>
    <row r="59" spans="4:19" x14ac:dyDescent="0.2">
      <c r="D59" s="74"/>
      <c r="E59" s="14">
        <v>0</v>
      </c>
      <c r="F59" s="14">
        <v>3</v>
      </c>
      <c r="G59" s="14">
        <v>3</v>
      </c>
      <c r="H59" s="7">
        <v>1.5599999999999999E-2</v>
      </c>
      <c r="I59" s="106"/>
      <c r="J59" s="7">
        <v>0.93100000000000005</v>
      </c>
      <c r="K59" s="114"/>
      <c r="L59" s="115"/>
      <c r="M59" s="115"/>
      <c r="N59" s="116"/>
      <c r="O59" s="96"/>
      <c r="P59" s="96"/>
      <c r="Q59" s="96"/>
      <c r="R59" s="98"/>
      <c r="S59" s="98"/>
    </row>
    <row r="60" spans="4:19" x14ac:dyDescent="0.2">
      <c r="D60" s="100">
        <v>7</v>
      </c>
      <c r="E60" s="14">
        <v>3</v>
      </c>
      <c r="F60" s="14">
        <v>3</v>
      </c>
      <c r="G60" s="14">
        <v>1</v>
      </c>
      <c r="H60" s="7">
        <v>3.5400000000000001E-2</v>
      </c>
      <c r="I60" s="102">
        <f>SUM(H60:H62)</f>
        <v>0.16549999999999998</v>
      </c>
      <c r="J60" s="7">
        <v>1</v>
      </c>
      <c r="K60" s="108">
        <f t="shared" ref="K60" si="3">SUMPRODUCT(H60:H62,J60:J62)/I60</f>
        <v>1</v>
      </c>
      <c r="L60" s="109"/>
      <c r="M60" s="109"/>
      <c r="N60" s="110"/>
      <c r="O60" s="96">
        <f t="shared" ref="O60" si="4">I60*K60</f>
        <v>0.16549999999999998</v>
      </c>
      <c r="P60" s="96"/>
      <c r="Q60" s="96"/>
      <c r="R60" s="98"/>
      <c r="S60" s="98"/>
    </row>
    <row r="61" spans="4:19" x14ac:dyDescent="0.2">
      <c r="D61" s="101"/>
      <c r="E61" s="14">
        <v>3</v>
      </c>
      <c r="F61" s="14">
        <v>1</v>
      </c>
      <c r="G61" s="14">
        <v>3</v>
      </c>
      <c r="H61" s="7">
        <v>0.1003</v>
      </c>
      <c r="I61" s="105"/>
      <c r="J61" s="7">
        <v>1</v>
      </c>
      <c r="K61" s="111"/>
      <c r="L61" s="112"/>
      <c r="M61" s="112"/>
      <c r="N61" s="113"/>
      <c r="O61" s="96"/>
      <c r="P61" s="96"/>
      <c r="Q61" s="96"/>
      <c r="R61" s="98"/>
      <c r="S61" s="98"/>
    </row>
    <row r="62" spans="4:19" x14ac:dyDescent="0.2">
      <c r="D62" s="74"/>
      <c r="E62" s="14">
        <v>1</v>
      </c>
      <c r="F62" s="14">
        <v>3</v>
      </c>
      <c r="G62" s="14">
        <v>3</v>
      </c>
      <c r="H62" s="7">
        <v>2.98E-2</v>
      </c>
      <c r="I62" s="106"/>
      <c r="J62" s="7">
        <v>1</v>
      </c>
      <c r="K62" s="114"/>
      <c r="L62" s="115"/>
      <c r="M62" s="115"/>
      <c r="N62" s="116"/>
      <c r="O62" s="96"/>
      <c r="P62" s="96"/>
      <c r="Q62" s="96"/>
      <c r="R62" s="98"/>
      <c r="S62" s="98"/>
    </row>
    <row r="63" spans="4:19" x14ac:dyDescent="0.2">
      <c r="D63" s="14">
        <v>9</v>
      </c>
      <c r="E63" s="14">
        <v>3</v>
      </c>
      <c r="F63" s="14">
        <v>3</v>
      </c>
      <c r="G63" s="14">
        <v>3</v>
      </c>
      <c r="H63" s="7">
        <v>8.6300000000000002E-2</v>
      </c>
      <c r="I63" s="37">
        <f>H63</f>
        <v>8.6300000000000002E-2</v>
      </c>
      <c r="J63" s="7">
        <v>1</v>
      </c>
      <c r="K63" s="99">
        <f>H63*J63/I63</f>
        <v>1</v>
      </c>
      <c r="L63" s="99"/>
      <c r="M63" s="99"/>
      <c r="N63" s="99"/>
      <c r="O63" s="96">
        <f>I63*K63</f>
        <v>8.6300000000000002E-2</v>
      </c>
      <c r="P63" s="96"/>
      <c r="Q63" s="96"/>
      <c r="R63" s="98"/>
      <c r="S63" s="98"/>
    </row>
    <row r="67" spans="1:18" ht="19" x14ac:dyDescent="0.2">
      <c r="A67" s="81" t="s">
        <v>54</v>
      </c>
      <c r="B67" s="82"/>
      <c r="C67" s="82"/>
      <c r="D67" s="82"/>
      <c r="E67" s="82"/>
      <c r="F67" s="82"/>
      <c r="G67" s="82"/>
      <c r="H67" s="82"/>
      <c r="I67" s="82"/>
      <c r="J67" s="82"/>
      <c r="K67" s="83"/>
      <c r="L67" s="84" t="s">
        <v>52</v>
      </c>
      <c r="M67" s="85"/>
      <c r="N67" s="85"/>
      <c r="O67" s="86"/>
      <c r="P67" s="65" t="s">
        <v>51</v>
      </c>
      <c r="Q67" s="91" t="s">
        <v>63</v>
      </c>
      <c r="R67" s="65" t="s">
        <v>50</v>
      </c>
    </row>
    <row r="68" spans="1:18" x14ac:dyDescent="0.2">
      <c r="A68" s="94" t="s">
        <v>45</v>
      </c>
      <c r="B68" s="95" t="s">
        <v>11</v>
      </c>
      <c r="C68" s="95" t="s">
        <v>46</v>
      </c>
      <c r="D68" s="95" t="s">
        <v>47</v>
      </c>
      <c r="E68" s="95" t="s">
        <v>62</v>
      </c>
      <c r="F68" s="95"/>
      <c r="G68" s="95"/>
      <c r="H68" s="95" t="s">
        <v>0</v>
      </c>
      <c r="I68" s="95"/>
      <c r="J68" s="95"/>
      <c r="K68" s="95"/>
      <c r="L68" s="87"/>
      <c r="M68" s="88"/>
      <c r="N68" s="88"/>
      <c r="O68" s="89"/>
      <c r="P68" s="90"/>
      <c r="Q68" s="92"/>
      <c r="R68" s="90"/>
    </row>
    <row r="69" spans="1:18" x14ac:dyDescent="0.2">
      <c r="A69" s="74"/>
      <c r="B69" s="27" t="s">
        <v>60</v>
      </c>
      <c r="C69" s="27" t="s">
        <v>121</v>
      </c>
      <c r="D69" s="27" t="s">
        <v>44</v>
      </c>
      <c r="E69" s="27" t="s">
        <v>39</v>
      </c>
      <c r="F69" s="27" t="s">
        <v>40</v>
      </c>
      <c r="G69" s="27" t="s">
        <v>41</v>
      </c>
      <c r="H69" s="27" t="s">
        <v>60</v>
      </c>
      <c r="I69" s="27" t="s">
        <v>121</v>
      </c>
      <c r="J69" s="27" t="s">
        <v>44</v>
      </c>
      <c r="K69" s="15" t="s">
        <v>48</v>
      </c>
      <c r="L69" s="16" t="s">
        <v>38</v>
      </c>
      <c r="M69" s="16" t="s">
        <v>39</v>
      </c>
      <c r="N69" s="16" t="s">
        <v>40</v>
      </c>
      <c r="O69" s="16" t="s">
        <v>41</v>
      </c>
      <c r="P69" s="66"/>
      <c r="Q69" s="93"/>
      <c r="R69" s="66"/>
    </row>
    <row r="70" spans="1:18" x14ac:dyDescent="0.2">
      <c r="A70" s="14">
        <v>1</v>
      </c>
      <c r="B70" s="14">
        <v>1</v>
      </c>
      <c r="C70" s="14">
        <v>2</v>
      </c>
      <c r="D70" s="17">
        <v>1</v>
      </c>
      <c r="E70" s="18">
        <v>3</v>
      </c>
      <c r="F70" s="14">
        <v>3</v>
      </c>
      <c r="G70" s="19">
        <v>3</v>
      </c>
      <c r="H70" s="7">
        <f>IF(B70=1,$I$13, IF(B70=0,$J$13,$K$13))</f>
        <v>0.79130434782608694</v>
      </c>
      <c r="I70" s="7">
        <f>IF(C70=1,$I$14, IF(C70=0,$J$14,$K$14))</f>
        <v>0.35270215359609913</v>
      </c>
      <c r="J70" s="7">
        <f>IF(D70=1,$I$17, IF(D70=0,$J$17,$K$17))</f>
        <v>7.9365079365079361E-2</v>
      </c>
      <c r="K70" s="30">
        <f>H70*I70*J70</f>
        <v>2.215037679589028E-2</v>
      </c>
      <c r="L70" s="25">
        <f>$P$12</f>
        <v>6</v>
      </c>
      <c r="M70" s="25">
        <f>$P$13+E70</f>
        <v>6</v>
      </c>
      <c r="N70" s="25">
        <f>$P$14+F70</f>
        <v>3</v>
      </c>
      <c r="O70" s="25">
        <f>$P$15+G70</f>
        <v>3</v>
      </c>
      <c r="P70" s="14">
        <f>RANK(L70,L70:O70,0)</f>
        <v>1</v>
      </c>
      <c r="Q70" s="14">
        <f>COUNTIF(L70:O70,L70)</f>
        <v>2</v>
      </c>
      <c r="R70" s="9">
        <f>IF(AND(P70=1,Q70=1),1,IF(AND(P70=1,Q70&gt;1),2/Q70,IF(P70=2,1/Q70,0)))</f>
        <v>1</v>
      </c>
    </row>
    <row r="71" spans="1:18" x14ac:dyDescent="0.2">
      <c r="A71" s="14">
        <v>2</v>
      </c>
      <c r="B71" s="14">
        <v>1</v>
      </c>
      <c r="C71" s="14">
        <v>2</v>
      </c>
      <c r="D71" s="17">
        <v>0</v>
      </c>
      <c r="E71" s="18">
        <v>1</v>
      </c>
      <c r="F71" s="14">
        <v>4</v>
      </c>
      <c r="G71" s="19">
        <v>3</v>
      </c>
      <c r="H71" s="7">
        <f t="shared" ref="H71:H96" si="5">IF(B71=1,$I$13, IF(B71=0,$J$13,$K$13))</f>
        <v>0.79130434782608694</v>
      </c>
      <c r="I71" s="7">
        <f t="shared" ref="I71:I96" si="6">IF(C71=1,$I$14, IF(C71=0,$J$14,$K$14))</f>
        <v>0.35270215359609913</v>
      </c>
      <c r="J71" s="7">
        <f t="shared" ref="J71:J96" si="7">IF(D71=1,$I$17, IF(D71=0,$J$17,$K$17))</f>
        <v>0.15873015873015872</v>
      </c>
      <c r="K71" s="30">
        <f t="shared" ref="K71:K96" si="8">H71*I71*J71</f>
        <v>4.430075359178056E-2</v>
      </c>
      <c r="L71" s="25">
        <f t="shared" ref="L71:L96" si="9">$P$12</f>
        <v>6</v>
      </c>
      <c r="M71" s="25">
        <f t="shared" ref="M71:M96" si="10">$P$13+E71</f>
        <v>4</v>
      </c>
      <c r="N71" s="25">
        <f t="shared" ref="N71:N96" si="11">$P$14+F71</f>
        <v>4</v>
      </c>
      <c r="O71" s="25">
        <f t="shared" ref="O71:O96" si="12">$P$15+G71</f>
        <v>3</v>
      </c>
      <c r="P71" s="14">
        <f t="shared" ref="P71:P96" si="13">RANK(L71,L71:O71,0)</f>
        <v>1</v>
      </c>
      <c r="Q71" s="14">
        <f t="shared" ref="Q71:Q96" si="14">COUNTIF(L71:O71,L71)</f>
        <v>1</v>
      </c>
      <c r="R71" s="9">
        <f t="shared" ref="R71:R96" si="15">IF(AND(P71=1,Q71=1),1,IF(AND(P71=1,Q71&gt;1),2/Q71,IF(P71=2,1/Q71,0)))</f>
        <v>1</v>
      </c>
    </row>
    <row r="72" spans="1:18" x14ac:dyDescent="0.2">
      <c r="A72" s="14">
        <v>3</v>
      </c>
      <c r="B72" s="14">
        <v>1</v>
      </c>
      <c r="C72" s="14">
        <v>2</v>
      </c>
      <c r="D72" s="17">
        <v>2</v>
      </c>
      <c r="E72" s="18">
        <v>0</v>
      </c>
      <c r="F72" s="14">
        <v>6</v>
      </c>
      <c r="G72" s="19">
        <v>3</v>
      </c>
      <c r="H72" s="7">
        <f t="shared" si="5"/>
        <v>0.79130434782608694</v>
      </c>
      <c r="I72" s="7">
        <f t="shared" si="6"/>
        <v>0.35270215359609913</v>
      </c>
      <c r="J72" s="7">
        <f t="shared" si="7"/>
        <v>0.76190476190476186</v>
      </c>
      <c r="K72" s="30">
        <f t="shared" si="8"/>
        <v>0.2126436172405467</v>
      </c>
      <c r="L72" s="25">
        <f t="shared" si="9"/>
        <v>6</v>
      </c>
      <c r="M72" s="25">
        <f t="shared" si="10"/>
        <v>3</v>
      </c>
      <c r="N72" s="25">
        <f t="shared" si="11"/>
        <v>6</v>
      </c>
      <c r="O72" s="25">
        <f t="shared" si="12"/>
        <v>3</v>
      </c>
      <c r="P72" s="14">
        <f t="shared" si="13"/>
        <v>1</v>
      </c>
      <c r="Q72" s="14">
        <f t="shared" si="14"/>
        <v>2</v>
      </c>
      <c r="R72" s="9">
        <f t="shared" si="15"/>
        <v>1</v>
      </c>
    </row>
    <row r="73" spans="1:18" x14ac:dyDescent="0.2">
      <c r="A73" s="14">
        <v>4</v>
      </c>
      <c r="B73" s="14">
        <v>1</v>
      </c>
      <c r="C73" s="14">
        <v>0</v>
      </c>
      <c r="D73" s="17">
        <v>1</v>
      </c>
      <c r="E73" s="18">
        <v>4</v>
      </c>
      <c r="F73" s="14">
        <v>3</v>
      </c>
      <c r="G73" s="19">
        <v>1</v>
      </c>
      <c r="H73" s="7">
        <f t="shared" si="5"/>
        <v>0.79130434782608694</v>
      </c>
      <c r="I73" s="7">
        <f t="shared" si="6"/>
        <v>0.30719219829337663</v>
      </c>
      <c r="J73" s="7">
        <f t="shared" si="7"/>
        <v>7.9365079365079361E-2</v>
      </c>
      <c r="K73" s="30">
        <f t="shared" si="8"/>
        <v>1.9292263660936695E-2</v>
      </c>
      <c r="L73" s="25">
        <f t="shared" si="9"/>
        <v>6</v>
      </c>
      <c r="M73" s="25">
        <f t="shared" si="10"/>
        <v>7</v>
      </c>
      <c r="N73" s="25">
        <f t="shared" si="11"/>
        <v>3</v>
      </c>
      <c r="O73" s="25">
        <f t="shared" si="12"/>
        <v>1</v>
      </c>
      <c r="P73" s="14">
        <f t="shared" si="13"/>
        <v>2</v>
      </c>
      <c r="Q73" s="14">
        <f t="shared" si="14"/>
        <v>1</v>
      </c>
      <c r="R73" s="9">
        <f t="shared" si="15"/>
        <v>1</v>
      </c>
    </row>
    <row r="74" spans="1:18" x14ac:dyDescent="0.2">
      <c r="A74" s="14">
        <v>5</v>
      </c>
      <c r="B74" s="14">
        <v>1</v>
      </c>
      <c r="C74" s="14">
        <v>0</v>
      </c>
      <c r="D74" s="17">
        <v>0</v>
      </c>
      <c r="E74" s="18">
        <v>2</v>
      </c>
      <c r="F74" s="14">
        <v>4</v>
      </c>
      <c r="G74" s="19">
        <v>1</v>
      </c>
      <c r="H74" s="7">
        <f t="shared" si="5"/>
        <v>0.79130434782608694</v>
      </c>
      <c r="I74" s="7">
        <f t="shared" si="6"/>
        <v>0.30719219829337663</v>
      </c>
      <c r="J74" s="7">
        <f t="shared" si="7"/>
        <v>0.15873015873015872</v>
      </c>
      <c r="K74" s="30">
        <f t="shared" si="8"/>
        <v>3.8584527321873389E-2</v>
      </c>
      <c r="L74" s="25">
        <f t="shared" si="9"/>
        <v>6</v>
      </c>
      <c r="M74" s="25">
        <f t="shared" si="10"/>
        <v>5</v>
      </c>
      <c r="N74" s="25">
        <f t="shared" si="11"/>
        <v>4</v>
      </c>
      <c r="O74" s="25">
        <f t="shared" si="12"/>
        <v>1</v>
      </c>
      <c r="P74" s="14">
        <f t="shared" si="13"/>
        <v>1</v>
      </c>
      <c r="Q74" s="14">
        <f t="shared" si="14"/>
        <v>1</v>
      </c>
      <c r="R74" s="9">
        <f t="shared" si="15"/>
        <v>1</v>
      </c>
    </row>
    <row r="75" spans="1:18" x14ac:dyDescent="0.2">
      <c r="A75" s="14">
        <v>6</v>
      </c>
      <c r="B75" s="14">
        <v>1</v>
      </c>
      <c r="C75" s="14">
        <v>0</v>
      </c>
      <c r="D75" s="17">
        <v>2</v>
      </c>
      <c r="E75" s="18">
        <v>1</v>
      </c>
      <c r="F75" s="14">
        <v>6</v>
      </c>
      <c r="G75" s="19">
        <v>1</v>
      </c>
      <c r="H75" s="7">
        <f t="shared" si="5"/>
        <v>0.79130434782608694</v>
      </c>
      <c r="I75" s="7">
        <f t="shared" si="6"/>
        <v>0.30719219829337663</v>
      </c>
      <c r="J75" s="7">
        <f t="shared" si="7"/>
        <v>0.76190476190476186</v>
      </c>
      <c r="K75" s="30">
        <f t="shared" si="8"/>
        <v>0.18520573114499228</v>
      </c>
      <c r="L75" s="25">
        <f t="shared" si="9"/>
        <v>6</v>
      </c>
      <c r="M75" s="25">
        <f t="shared" si="10"/>
        <v>4</v>
      </c>
      <c r="N75" s="25">
        <f t="shared" si="11"/>
        <v>6</v>
      </c>
      <c r="O75" s="25">
        <f t="shared" si="12"/>
        <v>1</v>
      </c>
      <c r="P75" s="14">
        <f t="shared" si="13"/>
        <v>1</v>
      </c>
      <c r="Q75" s="14">
        <f t="shared" si="14"/>
        <v>2</v>
      </c>
      <c r="R75" s="9">
        <f t="shared" si="15"/>
        <v>1</v>
      </c>
    </row>
    <row r="76" spans="1:18" x14ac:dyDescent="0.2">
      <c r="A76" s="14">
        <v>7</v>
      </c>
      <c r="B76" s="14">
        <v>1</v>
      </c>
      <c r="C76" s="14">
        <v>1</v>
      </c>
      <c r="D76" s="17">
        <v>1</v>
      </c>
      <c r="E76" s="18">
        <v>6</v>
      </c>
      <c r="F76" s="14">
        <v>3</v>
      </c>
      <c r="G76" s="19">
        <v>0</v>
      </c>
      <c r="H76" s="7">
        <f t="shared" si="5"/>
        <v>0.79130434782608694</v>
      </c>
      <c r="I76" s="7">
        <f t="shared" si="6"/>
        <v>0.34010564811052413</v>
      </c>
      <c r="J76" s="7">
        <f t="shared" si="7"/>
        <v>7.9365079365079361E-2</v>
      </c>
      <c r="K76" s="30">
        <f t="shared" si="8"/>
        <v>2.1359291910322771E-2</v>
      </c>
      <c r="L76" s="25">
        <f t="shared" si="9"/>
        <v>6</v>
      </c>
      <c r="M76" s="25">
        <f t="shared" si="10"/>
        <v>9</v>
      </c>
      <c r="N76" s="25">
        <f t="shared" si="11"/>
        <v>3</v>
      </c>
      <c r="O76" s="25">
        <f t="shared" si="12"/>
        <v>0</v>
      </c>
      <c r="P76" s="14">
        <f t="shared" si="13"/>
        <v>2</v>
      </c>
      <c r="Q76" s="14">
        <f t="shared" si="14"/>
        <v>1</v>
      </c>
      <c r="R76" s="9">
        <f t="shared" si="15"/>
        <v>1</v>
      </c>
    </row>
    <row r="77" spans="1:18" x14ac:dyDescent="0.2">
      <c r="A77" s="14">
        <v>8</v>
      </c>
      <c r="B77" s="14">
        <v>1</v>
      </c>
      <c r="C77" s="14">
        <v>1</v>
      </c>
      <c r="D77" s="17">
        <v>0</v>
      </c>
      <c r="E77" s="18">
        <v>4</v>
      </c>
      <c r="F77" s="14">
        <v>4</v>
      </c>
      <c r="G77" s="19">
        <v>0</v>
      </c>
      <c r="H77" s="7">
        <f t="shared" si="5"/>
        <v>0.79130434782608694</v>
      </c>
      <c r="I77" s="7">
        <f t="shared" si="6"/>
        <v>0.34010564811052413</v>
      </c>
      <c r="J77" s="7">
        <f t="shared" si="7"/>
        <v>0.15873015873015872</v>
      </c>
      <c r="K77" s="30">
        <f t="shared" si="8"/>
        <v>4.2718583820645542E-2</v>
      </c>
      <c r="L77" s="25">
        <f t="shared" si="9"/>
        <v>6</v>
      </c>
      <c r="M77" s="25">
        <f t="shared" si="10"/>
        <v>7</v>
      </c>
      <c r="N77" s="25">
        <f t="shared" si="11"/>
        <v>4</v>
      </c>
      <c r="O77" s="25">
        <f t="shared" si="12"/>
        <v>0</v>
      </c>
      <c r="P77" s="14">
        <f t="shared" si="13"/>
        <v>2</v>
      </c>
      <c r="Q77" s="14">
        <f t="shared" si="14"/>
        <v>1</v>
      </c>
      <c r="R77" s="9">
        <f t="shared" si="15"/>
        <v>1</v>
      </c>
    </row>
    <row r="78" spans="1:18" x14ac:dyDescent="0.2">
      <c r="A78" s="14">
        <v>9</v>
      </c>
      <c r="B78" s="14">
        <v>1</v>
      </c>
      <c r="C78" s="14">
        <v>1</v>
      </c>
      <c r="D78" s="17">
        <v>2</v>
      </c>
      <c r="E78" s="18">
        <v>3</v>
      </c>
      <c r="F78" s="14">
        <v>6</v>
      </c>
      <c r="G78" s="19">
        <v>0</v>
      </c>
      <c r="H78" s="7">
        <f t="shared" si="5"/>
        <v>0.79130434782608694</v>
      </c>
      <c r="I78" s="7">
        <f t="shared" si="6"/>
        <v>0.34010564811052413</v>
      </c>
      <c r="J78" s="7">
        <f t="shared" si="7"/>
        <v>0.76190476190476186</v>
      </c>
      <c r="K78" s="30">
        <f t="shared" si="8"/>
        <v>0.2050492023390986</v>
      </c>
      <c r="L78" s="25">
        <f t="shared" si="9"/>
        <v>6</v>
      </c>
      <c r="M78" s="25">
        <f t="shared" si="10"/>
        <v>6</v>
      </c>
      <c r="N78" s="25">
        <f t="shared" si="11"/>
        <v>6</v>
      </c>
      <c r="O78" s="25">
        <f t="shared" si="12"/>
        <v>0</v>
      </c>
      <c r="P78" s="14">
        <f t="shared" si="13"/>
        <v>1</v>
      </c>
      <c r="Q78" s="14">
        <f t="shared" si="14"/>
        <v>3</v>
      </c>
      <c r="R78" s="9">
        <f t="shared" si="15"/>
        <v>0.66666666666666663</v>
      </c>
    </row>
    <row r="79" spans="1:18" x14ac:dyDescent="0.2">
      <c r="A79" s="14">
        <v>10</v>
      </c>
      <c r="B79" s="14">
        <v>0</v>
      </c>
      <c r="C79" s="14">
        <v>2</v>
      </c>
      <c r="D79" s="17">
        <v>1</v>
      </c>
      <c r="E79" s="18">
        <v>3</v>
      </c>
      <c r="F79" s="14">
        <v>1</v>
      </c>
      <c r="G79" s="19">
        <v>4</v>
      </c>
      <c r="H79" s="7">
        <f t="shared" si="5"/>
        <v>0.13565217391304346</v>
      </c>
      <c r="I79" s="7">
        <f t="shared" si="6"/>
        <v>0.35270215359609913</v>
      </c>
      <c r="J79" s="7">
        <f t="shared" si="7"/>
        <v>7.9365079365079361E-2</v>
      </c>
      <c r="K79" s="30">
        <f t="shared" si="8"/>
        <v>3.7972074507240479E-3</v>
      </c>
      <c r="L79" s="25">
        <f t="shared" si="9"/>
        <v>6</v>
      </c>
      <c r="M79" s="25">
        <f t="shared" si="10"/>
        <v>6</v>
      </c>
      <c r="N79" s="25">
        <f t="shared" si="11"/>
        <v>1</v>
      </c>
      <c r="O79" s="25">
        <f t="shared" si="12"/>
        <v>4</v>
      </c>
      <c r="P79" s="14">
        <f t="shared" si="13"/>
        <v>1</v>
      </c>
      <c r="Q79" s="14">
        <f t="shared" si="14"/>
        <v>2</v>
      </c>
      <c r="R79" s="9">
        <f t="shared" si="15"/>
        <v>1</v>
      </c>
    </row>
    <row r="80" spans="1:18" x14ac:dyDescent="0.2">
      <c r="A80" s="14">
        <v>11</v>
      </c>
      <c r="B80" s="14">
        <v>0</v>
      </c>
      <c r="C80" s="14">
        <v>2</v>
      </c>
      <c r="D80" s="17">
        <v>0</v>
      </c>
      <c r="E80" s="18">
        <v>1</v>
      </c>
      <c r="F80" s="14">
        <v>2</v>
      </c>
      <c r="G80" s="19">
        <v>4</v>
      </c>
      <c r="H80" s="7">
        <f t="shared" si="5"/>
        <v>0.13565217391304346</v>
      </c>
      <c r="I80" s="7">
        <f t="shared" si="6"/>
        <v>0.35270215359609913</v>
      </c>
      <c r="J80" s="7">
        <f t="shared" si="7"/>
        <v>0.15873015873015872</v>
      </c>
      <c r="K80" s="30">
        <f t="shared" si="8"/>
        <v>7.5944149014480957E-3</v>
      </c>
      <c r="L80" s="25">
        <f t="shared" si="9"/>
        <v>6</v>
      </c>
      <c r="M80" s="25">
        <f t="shared" si="10"/>
        <v>4</v>
      </c>
      <c r="N80" s="25">
        <f t="shared" si="11"/>
        <v>2</v>
      </c>
      <c r="O80" s="25">
        <f t="shared" si="12"/>
        <v>4</v>
      </c>
      <c r="P80" s="14">
        <f t="shared" si="13"/>
        <v>1</v>
      </c>
      <c r="Q80" s="14">
        <f t="shared" si="14"/>
        <v>1</v>
      </c>
      <c r="R80" s="9">
        <f t="shared" si="15"/>
        <v>1</v>
      </c>
    </row>
    <row r="81" spans="1:18" x14ac:dyDescent="0.2">
      <c r="A81" s="14">
        <v>12</v>
      </c>
      <c r="B81" s="14">
        <v>0</v>
      </c>
      <c r="C81" s="14">
        <v>2</v>
      </c>
      <c r="D81" s="17">
        <v>2</v>
      </c>
      <c r="E81" s="18">
        <v>0</v>
      </c>
      <c r="F81" s="14">
        <v>4</v>
      </c>
      <c r="G81" s="19">
        <v>4</v>
      </c>
      <c r="H81" s="7">
        <f t="shared" si="5"/>
        <v>0.13565217391304346</v>
      </c>
      <c r="I81" s="7">
        <f t="shared" si="6"/>
        <v>0.35270215359609913</v>
      </c>
      <c r="J81" s="7">
        <f t="shared" si="7"/>
        <v>0.76190476190476186</v>
      </c>
      <c r="K81" s="30">
        <f t="shared" si="8"/>
        <v>3.6453191526950861E-2</v>
      </c>
      <c r="L81" s="25">
        <f t="shared" si="9"/>
        <v>6</v>
      </c>
      <c r="M81" s="25">
        <f t="shared" si="10"/>
        <v>3</v>
      </c>
      <c r="N81" s="25">
        <f t="shared" si="11"/>
        <v>4</v>
      </c>
      <c r="O81" s="25">
        <f t="shared" si="12"/>
        <v>4</v>
      </c>
      <c r="P81" s="14">
        <f t="shared" si="13"/>
        <v>1</v>
      </c>
      <c r="Q81" s="14">
        <f t="shared" si="14"/>
        <v>1</v>
      </c>
      <c r="R81" s="9">
        <f t="shared" si="15"/>
        <v>1</v>
      </c>
    </row>
    <row r="82" spans="1:18" x14ac:dyDescent="0.2">
      <c r="A82" s="14">
        <v>13</v>
      </c>
      <c r="B82" s="14">
        <v>0</v>
      </c>
      <c r="C82" s="14">
        <v>0</v>
      </c>
      <c r="D82" s="17">
        <v>1</v>
      </c>
      <c r="E82" s="18">
        <v>4</v>
      </c>
      <c r="F82" s="14">
        <v>1</v>
      </c>
      <c r="G82" s="19">
        <v>2</v>
      </c>
      <c r="H82" s="7">
        <f t="shared" si="5"/>
        <v>0.13565217391304346</v>
      </c>
      <c r="I82" s="7">
        <f t="shared" si="6"/>
        <v>0.30719219829337663</v>
      </c>
      <c r="J82" s="7">
        <f t="shared" si="7"/>
        <v>7.9365079365079361E-2</v>
      </c>
      <c r="K82" s="30">
        <f t="shared" si="8"/>
        <v>3.3072451990177184E-3</v>
      </c>
      <c r="L82" s="25">
        <f t="shared" si="9"/>
        <v>6</v>
      </c>
      <c r="M82" s="25">
        <f t="shared" si="10"/>
        <v>7</v>
      </c>
      <c r="N82" s="25">
        <f t="shared" si="11"/>
        <v>1</v>
      </c>
      <c r="O82" s="25">
        <f t="shared" si="12"/>
        <v>2</v>
      </c>
      <c r="P82" s="14">
        <f t="shared" si="13"/>
        <v>2</v>
      </c>
      <c r="Q82" s="14">
        <f t="shared" si="14"/>
        <v>1</v>
      </c>
      <c r="R82" s="9">
        <f t="shared" si="15"/>
        <v>1</v>
      </c>
    </row>
    <row r="83" spans="1:18" x14ac:dyDescent="0.2">
      <c r="A83" s="14">
        <v>14</v>
      </c>
      <c r="B83" s="14">
        <v>0</v>
      </c>
      <c r="C83" s="14">
        <v>0</v>
      </c>
      <c r="D83" s="17">
        <v>0</v>
      </c>
      <c r="E83" s="18">
        <v>2</v>
      </c>
      <c r="F83" s="14">
        <v>2</v>
      </c>
      <c r="G83" s="19">
        <v>2</v>
      </c>
      <c r="H83" s="7">
        <f t="shared" si="5"/>
        <v>0.13565217391304346</v>
      </c>
      <c r="I83" s="7">
        <f t="shared" si="6"/>
        <v>0.30719219829337663</v>
      </c>
      <c r="J83" s="7">
        <f t="shared" si="7"/>
        <v>0.15873015873015872</v>
      </c>
      <c r="K83" s="30">
        <f t="shared" si="8"/>
        <v>6.6144903980354369E-3</v>
      </c>
      <c r="L83" s="25">
        <f t="shared" si="9"/>
        <v>6</v>
      </c>
      <c r="M83" s="25">
        <f t="shared" si="10"/>
        <v>5</v>
      </c>
      <c r="N83" s="25">
        <f t="shared" si="11"/>
        <v>2</v>
      </c>
      <c r="O83" s="25">
        <f t="shared" si="12"/>
        <v>2</v>
      </c>
      <c r="P83" s="14">
        <f t="shared" si="13"/>
        <v>1</v>
      </c>
      <c r="Q83" s="14">
        <f t="shared" si="14"/>
        <v>1</v>
      </c>
      <c r="R83" s="9">
        <f t="shared" si="15"/>
        <v>1</v>
      </c>
    </row>
    <row r="84" spans="1:18" x14ac:dyDescent="0.2">
      <c r="A84" s="14">
        <v>15</v>
      </c>
      <c r="B84" s="14">
        <v>0</v>
      </c>
      <c r="C84" s="14">
        <v>0</v>
      </c>
      <c r="D84" s="17">
        <v>2</v>
      </c>
      <c r="E84" s="18">
        <v>1</v>
      </c>
      <c r="F84" s="14">
        <v>4</v>
      </c>
      <c r="G84" s="19">
        <v>2</v>
      </c>
      <c r="H84" s="7">
        <f t="shared" si="5"/>
        <v>0.13565217391304346</v>
      </c>
      <c r="I84" s="7">
        <f t="shared" si="6"/>
        <v>0.30719219829337663</v>
      </c>
      <c r="J84" s="7">
        <f t="shared" si="7"/>
        <v>0.76190476190476186</v>
      </c>
      <c r="K84" s="30">
        <f t="shared" si="8"/>
        <v>3.1749553910570098E-2</v>
      </c>
      <c r="L84" s="25">
        <f t="shared" si="9"/>
        <v>6</v>
      </c>
      <c r="M84" s="25">
        <f t="shared" si="10"/>
        <v>4</v>
      </c>
      <c r="N84" s="25">
        <f t="shared" si="11"/>
        <v>4</v>
      </c>
      <c r="O84" s="25">
        <f t="shared" si="12"/>
        <v>2</v>
      </c>
      <c r="P84" s="14">
        <f t="shared" si="13"/>
        <v>1</v>
      </c>
      <c r="Q84" s="14">
        <f t="shared" si="14"/>
        <v>1</v>
      </c>
      <c r="R84" s="9">
        <f t="shared" si="15"/>
        <v>1</v>
      </c>
    </row>
    <row r="85" spans="1:18" x14ac:dyDescent="0.2">
      <c r="A85" s="14">
        <v>16</v>
      </c>
      <c r="B85" s="14">
        <v>0</v>
      </c>
      <c r="C85" s="14">
        <v>1</v>
      </c>
      <c r="D85" s="17">
        <v>1</v>
      </c>
      <c r="E85" s="18">
        <v>6</v>
      </c>
      <c r="F85" s="14">
        <v>1</v>
      </c>
      <c r="G85" s="19">
        <v>1</v>
      </c>
      <c r="H85" s="7">
        <f t="shared" si="5"/>
        <v>0.13565217391304346</v>
      </c>
      <c r="I85" s="7">
        <f t="shared" si="6"/>
        <v>0.34010564811052413</v>
      </c>
      <c r="J85" s="7">
        <f t="shared" si="7"/>
        <v>7.9365079365079361E-2</v>
      </c>
      <c r="K85" s="30">
        <f t="shared" si="8"/>
        <v>3.6615928989124744E-3</v>
      </c>
      <c r="L85" s="25">
        <f t="shared" si="9"/>
        <v>6</v>
      </c>
      <c r="M85" s="25">
        <f t="shared" si="10"/>
        <v>9</v>
      </c>
      <c r="N85" s="25">
        <f t="shared" si="11"/>
        <v>1</v>
      </c>
      <c r="O85" s="25">
        <f t="shared" si="12"/>
        <v>1</v>
      </c>
      <c r="P85" s="14">
        <f t="shared" si="13"/>
        <v>2</v>
      </c>
      <c r="Q85" s="14">
        <f t="shared" si="14"/>
        <v>1</v>
      </c>
      <c r="R85" s="9">
        <f t="shared" si="15"/>
        <v>1</v>
      </c>
    </row>
    <row r="86" spans="1:18" x14ac:dyDescent="0.2">
      <c r="A86" s="14">
        <v>17</v>
      </c>
      <c r="B86" s="14">
        <v>0</v>
      </c>
      <c r="C86" s="14">
        <v>1</v>
      </c>
      <c r="D86" s="17">
        <v>0</v>
      </c>
      <c r="E86" s="18">
        <v>4</v>
      </c>
      <c r="F86" s="14">
        <v>2</v>
      </c>
      <c r="G86" s="19">
        <v>1</v>
      </c>
      <c r="H86" s="7">
        <f t="shared" si="5"/>
        <v>0.13565217391304346</v>
      </c>
      <c r="I86" s="7">
        <f t="shared" si="6"/>
        <v>0.34010564811052413</v>
      </c>
      <c r="J86" s="7">
        <f t="shared" si="7"/>
        <v>0.15873015873015872</v>
      </c>
      <c r="K86" s="30">
        <f t="shared" si="8"/>
        <v>7.3231857978249488E-3</v>
      </c>
      <c r="L86" s="25">
        <f t="shared" si="9"/>
        <v>6</v>
      </c>
      <c r="M86" s="25">
        <f t="shared" si="10"/>
        <v>7</v>
      </c>
      <c r="N86" s="25">
        <f t="shared" si="11"/>
        <v>2</v>
      </c>
      <c r="O86" s="25">
        <f t="shared" si="12"/>
        <v>1</v>
      </c>
      <c r="P86" s="14">
        <f t="shared" si="13"/>
        <v>2</v>
      </c>
      <c r="Q86" s="14">
        <f t="shared" si="14"/>
        <v>1</v>
      </c>
      <c r="R86" s="9">
        <f t="shared" si="15"/>
        <v>1</v>
      </c>
    </row>
    <row r="87" spans="1:18" x14ac:dyDescent="0.2">
      <c r="A87" s="14">
        <v>18</v>
      </c>
      <c r="B87" s="14">
        <v>0</v>
      </c>
      <c r="C87" s="14">
        <v>1</v>
      </c>
      <c r="D87" s="17">
        <v>2</v>
      </c>
      <c r="E87" s="18">
        <v>3</v>
      </c>
      <c r="F87" s="14">
        <v>4</v>
      </c>
      <c r="G87" s="19">
        <v>1</v>
      </c>
      <c r="H87" s="7">
        <f t="shared" si="5"/>
        <v>0.13565217391304346</v>
      </c>
      <c r="I87" s="7">
        <f t="shared" si="6"/>
        <v>0.34010564811052413</v>
      </c>
      <c r="J87" s="7">
        <f t="shared" si="7"/>
        <v>0.76190476190476186</v>
      </c>
      <c r="K87" s="30">
        <f t="shared" si="8"/>
        <v>3.5151291829559755E-2</v>
      </c>
      <c r="L87" s="25">
        <f t="shared" si="9"/>
        <v>6</v>
      </c>
      <c r="M87" s="25">
        <f t="shared" si="10"/>
        <v>6</v>
      </c>
      <c r="N87" s="25">
        <f t="shared" si="11"/>
        <v>4</v>
      </c>
      <c r="O87" s="25">
        <f t="shared" si="12"/>
        <v>1</v>
      </c>
      <c r="P87" s="14">
        <f t="shared" si="13"/>
        <v>1</v>
      </c>
      <c r="Q87" s="14">
        <f t="shared" si="14"/>
        <v>2</v>
      </c>
      <c r="R87" s="9">
        <f t="shared" si="15"/>
        <v>1</v>
      </c>
    </row>
    <row r="88" spans="1:18" x14ac:dyDescent="0.2">
      <c r="A88" s="14">
        <v>19</v>
      </c>
      <c r="B88" s="14">
        <v>2</v>
      </c>
      <c r="C88" s="14">
        <v>2</v>
      </c>
      <c r="D88" s="14">
        <v>1</v>
      </c>
      <c r="E88" s="18">
        <v>3</v>
      </c>
      <c r="F88" s="14">
        <v>0</v>
      </c>
      <c r="G88" s="19">
        <v>6</v>
      </c>
      <c r="H88" s="7">
        <f t="shared" si="5"/>
        <v>7.3043478260869557E-2</v>
      </c>
      <c r="I88" s="7">
        <f t="shared" si="6"/>
        <v>0.35270215359609913</v>
      </c>
      <c r="J88" s="7">
        <f t="shared" si="7"/>
        <v>7.9365079365079361E-2</v>
      </c>
      <c r="K88" s="30">
        <f t="shared" si="8"/>
        <v>2.0446501657744873E-3</v>
      </c>
      <c r="L88" s="25">
        <f t="shared" si="9"/>
        <v>6</v>
      </c>
      <c r="M88" s="25">
        <f t="shared" si="10"/>
        <v>6</v>
      </c>
      <c r="N88" s="25">
        <f t="shared" si="11"/>
        <v>0</v>
      </c>
      <c r="O88" s="25">
        <f t="shared" si="12"/>
        <v>6</v>
      </c>
      <c r="P88" s="14">
        <f t="shared" si="13"/>
        <v>1</v>
      </c>
      <c r="Q88" s="14">
        <f t="shared" si="14"/>
        <v>3</v>
      </c>
      <c r="R88" s="9">
        <f t="shared" si="15"/>
        <v>0.66666666666666663</v>
      </c>
    </row>
    <row r="89" spans="1:18" x14ac:dyDescent="0.2">
      <c r="A89" s="14">
        <v>20</v>
      </c>
      <c r="B89" s="14">
        <v>2</v>
      </c>
      <c r="C89" s="14">
        <v>2</v>
      </c>
      <c r="D89" s="14">
        <v>0</v>
      </c>
      <c r="E89" s="18">
        <v>1</v>
      </c>
      <c r="F89" s="14">
        <v>1</v>
      </c>
      <c r="G89" s="19">
        <v>6</v>
      </c>
      <c r="H89" s="7">
        <f t="shared" si="5"/>
        <v>7.3043478260869557E-2</v>
      </c>
      <c r="I89" s="7">
        <f t="shared" si="6"/>
        <v>0.35270215359609913</v>
      </c>
      <c r="J89" s="7">
        <f t="shared" si="7"/>
        <v>0.15873015873015872</v>
      </c>
      <c r="K89" s="30">
        <f t="shared" si="8"/>
        <v>4.0893003315489746E-3</v>
      </c>
      <c r="L89" s="25">
        <f t="shared" si="9"/>
        <v>6</v>
      </c>
      <c r="M89" s="25">
        <f t="shared" si="10"/>
        <v>4</v>
      </c>
      <c r="N89" s="25">
        <f t="shared" si="11"/>
        <v>1</v>
      </c>
      <c r="O89" s="25">
        <f t="shared" si="12"/>
        <v>6</v>
      </c>
      <c r="P89" s="14">
        <f t="shared" si="13"/>
        <v>1</v>
      </c>
      <c r="Q89" s="14">
        <f t="shared" si="14"/>
        <v>2</v>
      </c>
      <c r="R89" s="9">
        <f t="shared" si="15"/>
        <v>1</v>
      </c>
    </row>
    <row r="90" spans="1:18" x14ac:dyDescent="0.2">
      <c r="A90" s="14">
        <v>21</v>
      </c>
      <c r="B90" s="14">
        <v>2</v>
      </c>
      <c r="C90" s="14">
        <v>2</v>
      </c>
      <c r="D90" s="14">
        <v>2</v>
      </c>
      <c r="E90" s="18">
        <v>0</v>
      </c>
      <c r="F90" s="14">
        <v>3</v>
      </c>
      <c r="G90" s="19">
        <v>6</v>
      </c>
      <c r="H90" s="7">
        <f t="shared" si="5"/>
        <v>7.3043478260869557E-2</v>
      </c>
      <c r="I90" s="7">
        <f t="shared" si="6"/>
        <v>0.35270215359609913</v>
      </c>
      <c r="J90" s="7">
        <f t="shared" si="7"/>
        <v>0.76190476190476186</v>
      </c>
      <c r="K90" s="30">
        <f t="shared" si="8"/>
        <v>1.962864159143508E-2</v>
      </c>
      <c r="L90" s="25">
        <f t="shared" si="9"/>
        <v>6</v>
      </c>
      <c r="M90" s="25">
        <f t="shared" si="10"/>
        <v>3</v>
      </c>
      <c r="N90" s="25">
        <f t="shared" si="11"/>
        <v>3</v>
      </c>
      <c r="O90" s="25">
        <f t="shared" si="12"/>
        <v>6</v>
      </c>
      <c r="P90" s="14">
        <f t="shared" si="13"/>
        <v>1</v>
      </c>
      <c r="Q90" s="14">
        <f t="shared" si="14"/>
        <v>2</v>
      </c>
      <c r="R90" s="9">
        <f t="shared" si="15"/>
        <v>1</v>
      </c>
    </row>
    <row r="91" spans="1:18" x14ac:dyDescent="0.2">
      <c r="A91" s="14">
        <v>22</v>
      </c>
      <c r="B91" s="14">
        <v>2</v>
      </c>
      <c r="C91" s="14">
        <v>0</v>
      </c>
      <c r="D91" s="17">
        <v>1</v>
      </c>
      <c r="E91" s="18">
        <v>4</v>
      </c>
      <c r="F91" s="14">
        <v>0</v>
      </c>
      <c r="G91" s="19">
        <v>4</v>
      </c>
      <c r="H91" s="7">
        <f t="shared" si="5"/>
        <v>7.3043478260869557E-2</v>
      </c>
      <c r="I91" s="7">
        <f t="shared" si="6"/>
        <v>0.30719219829337663</v>
      </c>
      <c r="J91" s="7">
        <f t="shared" si="7"/>
        <v>7.9365079365079361E-2</v>
      </c>
      <c r="K91" s="30">
        <f t="shared" si="8"/>
        <v>1.7808243379326179E-3</v>
      </c>
      <c r="L91" s="25">
        <f t="shared" si="9"/>
        <v>6</v>
      </c>
      <c r="M91" s="25">
        <f t="shared" si="10"/>
        <v>7</v>
      </c>
      <c r="N91" s="25">
        <f t="shared" si="11"/>
        <v>0</v>
      </c>
      <c r="O91" s="25">
        <f t="shared" si="12"/>
        <v>4</v>
      </c>
      <c r="P91" s="14">
        <f t="shared" si="13"/>
        <v>2</v>
      </c>
      <c r="Q91" s="14">
        <f t="shared" si="14"/>
        <v>1</v>
      </c>
      <c r="R91" s="9">
        <f t="shared" si="15"/>
        <v>1</v>
      </c>
    </row>
    <row r="92" spans="1:18" x14ac:dyDescent="0.2">
      <c r="A92" s="14">
        <v>23</v>
      </c>
      <c r="B92" s="14">
        <v>2</v>
      </c>
      <c r="C92" s="14">
        <v>0</v>
      </c>
      <c r="D92" s="17">
        <v>0</v>
      </c>
      <c r="E92" s="18">
        <v>2</v>
      </c>
      <c r="F92" s="14">
        <v>1</v>
      </c>
      <c r="G92" s="19">
        <v>4</v>
      </c>
      <c r="H92" s="7">
        <f t="shared" si="5"/>
        <v>7.3043478260869557E-2</v>
      </c>
      <c r="I92" s="7">
        <f t="shared" si="6"/>
        <v>0.30719219829337663</v>
      </c>
      <c r="J92" s="7">
        <f t="shared" si="7"/>
        <v>0.15873015873015872</v>
      </c>
      <c r="K92" s="30">
        <f t="shared" si="8"/>
        <v>3.5616486758652359E-3</v>
      </c>
      <c r="L92" s="25">
        <f t="shared" si="9"/>
        <v>6</v>
      </c>
      <c r="M92" s="25">
        <f t="shared" si="10"/>
        <v>5</v>
      </c>
      <c r="N92" s="25">
        <f t="shared" si="11"/>
        <v>1</v>
      </c>
      <c r="O92" s="25">
        <f t="shared" si="12"/>
        <v>4</v>
      </c>
      <c r="P92" s="14">
        <f t="shared" si="13"/>
        <v>1</v>
      </c>
      <c r="Q92" s="14">
        <f t="shared" si="14"/>
        <v>1</v>
      </c>
      <c r="R92" s="9">
        <f t="shared" si="15"/>
        <v>1</v>
      </c>
    </row>
    <row r="93" spans="1:18" x14ac:dyDescent="0.2">
      <c r="A93" s="14">
        <v>24</v>
      </c>
      <c r="B93" s="14">
        <v>2</v>
      </c>
      <c r="C93" s="14">
        <v>0</v>
      </c>
      <c r="D93" s="17">
        <v>2</v>
      </c>
      <c r="E93" s="18">
        <v>1</v>
      </c>
      <c r="F93" s="14">
        <v>3</v>
      </c>
      <c r="G93" s="19">
        <v>4</v>
      </c>
      <c r="H93" s="7">
        <f t="shared" si="5"/>
        <v>7.3043478260869557E-2</v>
      </c>
      <c r="I93" s="7">
        <f t="shared" si="6"/>
        <v>0.30719219829337663</v>
      </c>
      <c r="J93" s="7">
        <f t="shared" si="7"/>
        <v>0.76190476190476186</v>
      </c>
      <c r="K93" s="30">
        <f t="shared" si="8"/>
        <v>1.7095913644153131E-2</v>
      </c>
      <c r="L93" s="25">
        <f t="shared" si="9"/>
        <v>6</v>
      </c>
      <c r="M93" s="25">
        <f t="shared" si="10"/>
        <v>4</v>
      </c>
      <c r="N93" s="25">
        <f t="shared" si="11"/>
        <v>3</v>
      </c>
      <c r="O93" s="25">
        <f t="shared" si="12"/>
        <v>4</v>
      </c>
      <c r="P93" s="14">
        <f t="shared" si="13"/>
        <v>1</v>
      </c>
      <c r="Q93" s="14">
        <f t="shared" si="14"/>
        <v>1</v>
      </c>
      <c r="R93" s="9">
        <f t="shared" si="15"/>
        <v>1</v>
      </c>
    </row>
    <row r="94" spans="1:18" x14ac:dyDescent="0.2">
      <c r="A94" s="14">
        <v>25</v>
      </c>
      <c r="B94" s="14">
        <v>2</v>
      </c>
      <c r="C94" s="14">
        <v>1</v>
      </c>
      <c r="D94" s="17">
        <v>1</v>
      </c>
      <c r="E94" s="18">
        <v>6</v>
      </c>
      <c r="F94" s="14">
        <v>0</v>
      </c>
      <c r="G94" s="19">
        <v>3</v>
      </c>
      <c r="H94" s="7">
        <f t="shared" si="5"/>
        <v>7.3043478260869557E-2</v>
      </c>
      <c r="I94" s="7">
        <f t="shared" si="6"/>
        <v>0.34010564811052413</v>
      </c>
      <c r="J94" s="7">
        <f t="shared" si="7"/>
        <v>7.9365079365079361E-2</v>
      </c>
      <c r="K94" s="30">
        <f t="shared" si="8"/>
        <v>1.9716269455682554E-3</v>
      </c>
      <c r="L94" s="25">
        <f t="shared" si="9"/>
        <v>6</v>
      </c>
      <c r="M94" s="25">
        <f t="shared" si="10"/>
        <v>9</v>
      </c>
      <c r="N94" s="25">
        <f t="shared" si="11"/>
        <v>0</v>
      </c>
      <c r="O94" s="25">
        <f t="shared" si="12"/>
        <v>3</v>
      </c>
      <c r="P94" s="14">
        <f t="shared" si="13"/>
        <v>2</v>
      </c>
      <c r="Q94" s="14">
        <f t="shared" si="14"/>
        <v>1</v>
      </c>
      <c r="R94" s="9">
        <f t="shared" si="15"/>
        <v>1</v>
      </c>
    </row>
    <row r="95" spans="1:18" x14ac:dyDescent="0.2">
      <c r="A95" s="14">
        <v>26</v>
      </c>
      <c r="B95" s="14">
        <v>2</v>
      </c>
      <c r="C95" s="14">
        <v>1</v>
      </c>
      <c r="D95" s="17">
        <v>0</v>
      </c>
      <c r="E95" s="18">
        <v>4</v>
      </c>
      <c r="F95" s="14">
        <v>1</v>
      </c>
      <c r="G95" s="19">
        <v>3</v>
      </c>
      <c r="H95" s="7">
        <f t="shared" si="5"/>
        <v>7.3043478260869557E-2</v>
      </c>
      <c r="I95" s="7">
        <f t="shared" si="6"/>
        <v>0.34010564811052413</v>
      </c>
      <c r="J95" s="7">
        <f t="shared" si="7"/>
        <v>0.15873015873015872</v>
      </c>
      <c r="K95" s="30">
        <f t="shared" si="8"/>
        <v>3.9432538911365108E-3</v>
      </c>
      <c r="L95" s="25">
        <f t="shared" si="9"/>
        <v>6</v>
      </c>
      <c r="M95" s="25">
        <f t="shared" si="10"/>
        <v>7</v>
      </c>
      <c r="N95" s="25">
        <f t="shared" si="11"/>
        <v>1</v>
      </c>
      <c r="O95" s="25">
        <f t="shared" si="12"/>
        <v>3</v>
      </c>
      <c r="P95" s="14">
        <f t="shared" si="13"/>
        <v>2</v>
      </c>
      <c r="Q95" s="14">
        <f t="shared" si="14"/>
        <v>1</v>
      </c>
      <c r="R95" s="9">
        <f t="shared" si="15"/>
        <v>1</v>
      </c>
    </row>
    <row r="96" spans="1:18" x14ac:dyDescent="0.2">
      <c r="A96" s="14">
        <v>27</v>
      </c>
      <c r="B96" s="14">
        <v>2</v>
      </c>
      <c r="C96" s="14">
        <v>1</v>
      </c>
      <c r="D96" s="17">
        <v>2</v>
      </c>
      <c r="E96" s="18">
        <v>3</v>
      </c>
      <c r="F96" s="14">
        <v>3</v>
      </c>
      <c r="G96" s="19">
        <v>3</v>
      </c>
      <c r="H96" s="7">
        <f t="shared" si="5"/>
        <v>7.3043478260869557E-2</v>
      </c>
      <c r="I96" s="7">
        <f t="shared" si="6"/>
        <v>0.34010564811052413</v>
      </c>
      <c r="J96" s="7">
        <f t="shared" si="7"/>
        <v>0.76190476190476186</v>
      </c>
      <c r="K96" s="30">
        <f t="shared" si="8"/>
        <v>1.8927618677455252E-2</v>
      </c>
      <c r="L96" s="25">
        <f t="shared" si="9"/>
        <v>6</v>
      </c>
      <c r="M96" s="25">
        <f t="shared" si="10"/>
        <v>6</v>
      </c>
      <c r="N96" s="25">
        <f t="shared" si="11"/>
        <v>3</v>
      </c>
      <c r="O96" s="25">
        <f t="shared" si="12"/>
        <v>3</v>
      </c>
      <c r="P96" s="14">
        <f t="shared" si="13"/>
        <v>1</v>
      </c>
      <c r="Q96" s="14">
        <f t="shared" si="14"/>
        <v>2</v>
      </c>
      <c r="R96" s="9">
        <f t="shared" si="15"/>
        <v>1</v>
      </c>
    </row>
  </sheetData>
  <mergeCells count="91">
    <mergeCell ref="M2:Q3"/>
    <mergeCell ref="R2:R11"/>
    <mergeCell ref="A3:E3"/>
    <mergeCell ref="F3:H3"/>
    <mergeCell ref="A5:F5"/>
    <mergeCell ref="G5:I5"/>
    <mergeCell ref="A6:E6"/>
    <mergeCell ref="G6:I6"/>
    <mergeCell ref="G7:I7"/>
    <mergeCell ref="G8:I8"/>
    <mergeCell ref="M8:Q8"/>
    <mergeCell ref="A10:H11"/>
    <mergeCell ref="A12:D12"/>
    <mergeCell ref="F12:H12"/>
    <mergeCell ref="A13:D13"/>
    <mergeCell ref="F13:H13"/>
    <mergeCell ref="A14:D14"/>
    <mergeCell ref="F14:H14"/>
    <mergeCell ref="A15:D15"/>
    <mergeCell ref="F15:H15"/>
    <mergeCell ref="A16:D16"/>
    <mergeCell ref="F16:H16"/>
    <mergeCell ref="A17:D17"/>
    <mergeCell ref="F17:H17"/>
    <mergeCell ref="L21:O21"/>
    <mergeCell ref="S21:S32"/>
    <mergeCell ref="E24:H24"/>
    <mergeCell ref="B26:D26"/>
    <mergeCell ref="E26:F26"/>
    <mergeCell ref="G26:I26"/>
    <mergeCell ref="M26:O26"/>
    <mergeCell ref="B27:D27"/>
    <mergeCell ref="E27:F27"/>
    <mergeCell ref="G27:I27"/>
    <mergeCell ref="M27:O27"/>
    <mergeCell ref="B28:D28"/>
    <mergeCell ref="E28:F28"/>
    <mergeCell ref="G28:I28"/>
    <mergeCell ref="M28:O28"/>
    <mergeCell ref="A30:C30"/>
    <mergeCell ref="H33:R34"/>
    <mergeCell ref="D35:D36"/>
    <mergeCell ref="E35:G35"/>
    <mergeCell ref="H35:H36"/>
    <mergeCell ref="I35:I36"/>
    <mergeCell ref="J35:J36"/>
    <mergeCell ref="K35:N36"/>
    <mergeCell ref="O35:Q36"/>
    <mergeCell ref="R35:S36"/>
    <mergeCell ref="R37:S63"/>
    <mergeCell ref="D38:D40"/>
    <mergeCell ref="I38:I40"/>
    <mergeCell ref="K38:N40"/>
    <mergeCell ref="O38:Q40"/>
    <mergeCell ref="D41:D43"/>
    <mergeCell ref="I41:I43"/>
    <mergeCell ref="K41:N43"/>
    <mergeCell ref="D48:D53"/>
    <mergeCell ref="I48:I53"/>
    <mergeCell ref="K48:N53"/>
    <mergeCell ref="O48:Q53"/>
    <mergeCell ref="K37:N37"/>
    <mergeCell ref="O37:Q37"/>
    <mergeCell ref="O41:Q43"/>
    <mergeCell ref="D44:D47"/>
    <mergeCell ref="I44:I47"/>
    <mergeCell ref="K44:N47"/>
    <mergeCell ref="O44:Q47"/>
    <mergeCell ref="D54:D56"/>
    <mergeCell ref="I54:I56"/>
    <mergeCell ref="K54:N56"/>
    <mergeCell ref="O54:Q56"/>
    <mergeCell ref="D57:D59"/>
    <mergeCell ref="I57:I59"/>
    <mergeCell ref="K57:N59"/>
    <mergeCell ref="O57:Q59"/>
    <mergeCell ref="D60:D62"/>
    <mergeCell ref="I60:I62"/>
    <mergeCell ref="K60:N62"/>
    <mergeCell ref="O60:Q62"/>
    <mergeCell ref="K63:N63"/>
    <mergeCell ref="O63:Q63"/>
    <mergeCell ref="A67:K67"/>
    <mergeCell ref="L67:O68"/>
    <mergeCell ref="P67:P69"/>
    <mergeCell ref="Q67:Q69"/>
    <mergeCell ref="R67:R69"/>
    <mergeCell ref="A68:A69"/>
    <mergeCell ref="B68:D68"/>
    <mergeCell ref="E68:G68"/>
    <mergeCell ref="H68:K68"/>
  </mergeCells>
  <conditionalFormatting sqref="R20">
    <cfRule type="cellIs" dxfId="9" priority="2" operator="greaterThan">
      <formula>0</formula>
    </cfRule>
  </conditionalFormatting>
  <conditionalFormatting sqref="R70:R96">
    <cfRule type="cellIs" dxfId="8" priority="1" operator="greaterThan">
      <formula>0</formula>
    </cfRule>
  </conditionalFormatting>
  <pageMargins left="0.7" right="0.7" top="0.78740157499999996" bottom="0.78740157499999996" header="0.3" footer="0.3"/>
  <pageSetup paperSize="9" scale="50" fitToWidth="0" orientation="portrait" r:id="rId1"/>
  <ignoredErrors>
    <ignoredError sqref="I38:N40 I60:N62 I41 K41:N41 I42 K42:N42 I43 K43:N43 I44 K44:N44 I45 K45:N45 I46 K46:N46 I47 K47:N47 I48 K48:N48 I49 K49:N49 I50 K50:N50 I51 K51:N51 I52 K52:N52 I53 K53:N53 I54 K54:N54 I55 K55:N55 I56 K56:N56 I57 K57:N57 I58 K58:N58 I59 K59:N59"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S96"/>
  <sheetViews>
    <sheetView topLeftCell="A34" workbookViewId="0">
      <selection activeCell="J60" sqref="J60"/>
    </sheetView>
  </sheetViews>
  <sheetFormatPr baseColWidth="10" defaultRowHeight="15" x14ac:dyDescent="0.2"/>
  <cols>
    <col min="1" max="1" width="4.1640625" customWidth="1"/>
    <col min="2" max="7" width="4.5" customWidth="1"/>
    <col min="8" max="10" width="8.5" customWidth="1"/>
    <col min="11" max="11" width="9.83203125" customWidth="1"/>
    <col min="12" max="15" width="4.5" customWidth="1"/>
    <col min="16" max="16" width="9.83203125" customWidth="1"/>
    <col min="18" max="18" width="9.1640625" customWidth="1"/>
    <col min="19" max="19" width="8.5" customWidth="1"/>
  </cols>
  <sheetData>
    <row r="2" spans="1:18" x14ac:dyDescent="0.2">
      <c r="M2" s="132" t="s">
        <v>58</v>
      </c>
      <c r="N2" s="132"/>
      <c r="O2" s="132"/>
      <c r="P2" s="132"/>
      <c r="Q2" s="132"/>
      <c r="R2" s="125" t="s">
        <v>87</v>
      </c>
    </row>
    <row r="3" spans="1:18" x14ac:dyDescent="0.2">
      <c r="A3" s="119" t="s">
        <v>49</v>
      </c>
      <c r="B3" s="119"/>
      <c r="C3" s="119"/>
      <c r="D3" s="119"/>
      <c r="E3" s="119"/>
      <c r="F3" s="120" t="s">
        <v>115</v>
      </c>
      <c r="G3" s="120"/>
      <c r="H3" s="120"/>
      <c r="I3" t="s">
        <v>55</v>
      </c>
      <c r="M3" s="132"/>
      <c r="N3" s="132"/>
      <c r="O3" s="132"/>
      <c r="P3" s="132"/>
      <c r="Q3" s="132"/>
      <c r="R3" s="125"/>
    </row>
    <row r="4" spans="1:18" ht="19" x14ac:dyDescent="0.25">
      <c r="C4" s="20"/>
      <c r="D4" s="20"/>
      <c r="E4" s="20"/>
      <c r="O4" s="14" t="s">
        <v>42</v>
      </c>
      <c r="P4" s="24">
        <f>B38</f>
        <v>0</v>
      </c>
      <c r="R4" s="125"/>
    </row>
    <row r="5" spans="1:18" ht="19" x14ac:dyDescent="0.25">
      <c r="A5" s="107" t="s">
        <v>53</v>
      </c>
      <c r="B5" s="119"/>
      <c r="C5" s="119"/>
      <c r="D5" s="119"/>
      <c r="E5" s="119"/>
      <c r="F5" s="119"/>
      <c r="G5" s="121" t="str">
        <f>F3</f>
        <v>Marokko</v>
      </c>
      <c r="H5" s="121"/>
      <c r="I5" s="121"/>
      <c r="J5" s="14" t="s">
        <v>38</v>
      </c>
      <c r="O5" s="14" t="s">
        <v>43</v>
      </c>
      <c r="P5" s="24">
        <f t="shared" ref="P5:P6" si="0">B39</f>
        <v>3</v>
      </c>
      <c r="R5" s="125"/>
    </row>
    <row r="6" spans="1:18" ht="19" x14ac:dyDescent="0.25">
      <c r="A6" s="120" t="s">
        <v>78</v>
      </c>
      <c r="B6" s="119"/>
      <c r="C6" s="119"/>
      <c r="D6" s="119"/>
      <c r="E6" s="119"/>
      <c r="G6" s="121" t="s">
        <v>20</v>
      </c>
      <c r="H6" s="121"/>
      <c r="I6" s="121"/>
      <c r="J6" s="14" t="s">
        <v>39</v>
      </c>
      <c r="O6" s="14" t="s">
        <v>57</v>
      </c>
      <c r="P6" s="24">
        <f t="shared" si="0"/>
        <v>3</v>
      </c>
      <c r="R6" s="125"/>
    </row>
    <row r="7" spans="1:18" ht="17.25" customHeight="1" x14ac:dyDescent="0.2">
      <c r="C7" s="1"/>
      <c r="D7" s="1"/>
      <c r="E7" s="13"/>
      <c r="G7" s="121" t="s">
        <v>35</v>
      </c>
      <c r="H7" s="121"/>
      <c r="I7" s="121"/>
      <c r="J7" s="14" t="s">
        <v>40</v>
      </c>
      <c r="R7" s="119"/>
    </row>
    <row r="8" spans="1:18" ht="18.75" customHeight="1" x14ac:dyDescent="0.2">
      <c r="C8" s="1"/>
      <c r="D8" s="1"/>
      <c r="E8" s="13"/>
      <c r="G8" s="121" t="s">
        <v>116</v>
      </c>
      <c r="H8" s="121"/>
      <c r="I8" s="121"/>
      <c r="J8" s="14" t="s">
        <v>41</v>
      </c>
      <c r="M8" s="120"/>
      <c r="N8" s="120"/>
      <c r="O8" s="120"/>
      <c r="P8" s="120"/>
      <c r="Q8" s="120"/>
      <c r="R8" s="119"/>
    </row>
    <row r="9" spans="1:18" ht="18.75" customHeight="1" x14ac:dyDescent="0.2">
      <c r="C9" s="1"/>
      <c r="D9" s="1"/>
      <c r="E9" s="13"/>
      <c r="G9" s="13"/>
      <c r="H9" s="13"/>
      <c r="I9" s="13"/>
      <c r="J9" s="13"/>
      <c r="M9" s="32"/>
      <c r="N9" s="32"/>
      <c r="O9" s="32"/>
      <c r="P9" s="32"/>
      <c r="Q9" s="32"/>
      <c r="R9" s="119"/>
    </row>
    <row r="10" spans="1:18" x14ac:dyDescent="0.2">
      <c r="A10" s="126" t="s">
        <v>88</v>
      </c>
      <c r="B10" s="127"/>
      <c r="C10" s="127"/>
      <c r="D10" s="127"/>
      <c r="E10" s="127"/>
      <c r="F10" s="127"/>
      <c r="G10" s="127"/>
      <c r="H10" s="128"/>
      <c r="J10" s="13"/>
      <c r="O10" s="42"/>
      <c r="P10" s="13"/>
      <c r="Q10" s="43"/>
      <c r="R10" s="119"/>
    </row>
    <row r="11" spans="1:18" x14ac:dyDescent="0.2">
      <c r="A11" s="129"/>
      <c r="B11" s="130"/>
      <c r="C11" s="130"/>
      <c r="D11" s="130"/>
      <c r="E11" s="130"/>
      <c r="F11" s="130"/>
      <c r="G11" s="130"/>
      <c r="H11" s="131"/>
      <c r="I11" s="47">
        <v>1</v>
      </c>
      <c r="J11" s="22">
        <v>0</v>
      </c>
      <c r="K11" s="22">
        <v>2</v>
      </c>
      <c r="M11" s="32" t="s">
        <v>59</v>
      </c>
      <c r="N11" s="32"/>
      <c r="O11" s="43"/>
      <c r="P11" s="46"/>
      <c r="Q11" s="43"/>
      <c r="R11" s="119"/>
    </row>
    <row r="12" spans="1:18" x14ac:dyDescent="0.2">
      <c r="A12" s="122" t="str">
        <f>G5</f>
        <v>Marokko</v>
      </c>
      <c r="B12" s="123"/>
      <c r="C12" s="123"/>
      <c r="D12" s="123"/>
      <c r="E12" s="21" t="s">
        <v>56</v>
      </c>
      <c r="F12" s="121" t="str">
        <f>G6</f>
        <v>Kroatien</v>
      </c>
      <c r="G12" s="123"/>
      <c r="H12" s="123"/>
      <c r="I12" s="7">
        <f>Quoten_und_WSK!N50</f>
        <v>0.20663600525624182</v>
      </c>
      <c r="J12" s="7">
        <f>Quoten_und_WSK!O50</f>
        <v>0.27956636005256247</v>
      </c>
      <c r="K12" s="7">
        <f>Quoten_und_WSK!P50</f>
        <v>0.51379763469119577</v>
      </c>
      <c r="O12" s="26" t="s">
        <v>38</v>
      </c>
      <c r="P12" s="14">
        <f>SUM(P4:P6)</f>
        <v>6</v>
      </c>
      <c r="Q12" s="43"/>
    </row>
    <row r="13" spans="1:18" x14ac:dyDescent="0.2">
      <c r="A13" s="122" t="str">
        <f>G7</f>
        <v>Belgien</v>
      </c>
      <c r="B13" s="123"/>
      <c r="C13" s="123"/>
      <c r="D13" s="123"/>
      <c r="E13" s="21" t="s">
        <v>56</v>
      </c>
      <c r="F13" s="121" t="str">
        <f>G8</f>
        <v>Kanada</v>
      </c>
      <c r="G13" s="123"/>
      <c r="H13" s="123"/>
      <c r="I13" s="7">
        <f>Quoten_und_WSK!N51</f>
        <v>0.74123989218328834</v>
      </c>
      <c r="J13" s="7">
        <f>Quoten_und_WSK!O51</f>
        <v>0.1725067385444744</v>
      </c>
      <c r="K13" s="7">
        <f>Quoten_und_WSK!P51</f>
        <v>8.6253369272237201E-2</v>
      </c>
      <c r="O13" s="23" t="s">
        <v>39</v>
      </c>
      <c r="P13" s="31">
        <f>IF($P$4=3,0, IF($P$4=1,1,3))</f>
        <v>3</v>
      </c>
    </row>
    <row r="14" spans="1:18" x14ac:dyDescent="0.2">
      <c r="A14" s="122" t="str">
        <f>G7</f>
        <v>Belgien</v>
      </c>
      <c r="B14" s="123"/>
      <c r="C14" s="123"/>
      <c r="D14" s="123"/>
      <c r="E14" s="21" t="s">
        <v>56</v>
      </c>
      <c r="F14" s="121" t="str">
        <f>G5</f>
        <v>Marokko</v>
      </c>
      <c r="G14" s="123"/>
      <c r="H14" s="123"/>
      <c r="I14" s="7">
        <f>Quoten_und_WSK!N52</f>
        <v>0.63306908267270678</v>
      </c>
      <c r="J14" s="7">
        <f>Quoten_und_WSK!O52</f>
        <v>0.22083805209513024</v>
      </c>
      <c r="K14" s="7">
        <f>Quoten_und_WSK!P52</f>
        <v>0.14609286523216308</v>
      </c>
      <c r="O14" s="14" t="s">
        <v>40</v>
      </c>
      <c r="P14" s="31">
        <f>IF($P$5=3,0, IF($P$5=1,1,3))</f>
        <v>0</v>
      </c>
    </row>
    <row r="15" spans="1:18" x14ac:dyDescent="0.2">
      <c r="A15" s="122" t="str">
        <f>G6</f>
        <v>Kroatien</v>
      </c>
      <c r="B15" s="123"/>
      <c r="C15" s="123"/>
      <c r="D15" s="123"/>
      <c r="E15" s="21" t="s">
        <v>56</v>
      </c>
      <c r="F15" s="121" t="str">
        <f>G8</f>
        <v>Kanada</v>
      </c>
      <c r="G15" s="123"/>
      <c r="H15" s="123"/>
      <c r="I15" s="7">
        <f>Quoten_und_WSK!N53</f>
        <v>0.54319453076445001</v>
      </c>
      <c r="J15" s="7">
        <f>Quoten_und_WSK!O53</f>
        <v>0.25015537600994409</v>
      </c>
      <c r="K15" s="7">
        <f>Quoten_und_WSK!P53</f>
        <v>0.20665009322560599</v>
      </c>
      <c r="O15" s="14" t="s">
        <v>41</v>
      </c>
      <c r="P15" s="31">
        <f>IF($P$6=3,0, IF($P$6=1,1,3))</f>
        <v>0</v>
      </c>
    </row>
    <row r="16" spans="1:18" x14ac:dyDescent="0.2">
      <c r="A16" s="122" t="str">
        <f>G8</f>
        <v>Kanada</v>
      </c>
      <c r="B16" s="123"/>
      <c r="C16" s="123"/>
      <c r="D16" s="123"/>
      <c r="E16" s="21" t="s">
        <v>56</v>
      </c>
      <c r="F16" s="121" t="str">
        <f>G5</f>
        <v>Marokko</v>
      </c>
      <c r="G16" s="123"/>
      <c r="H16" s="123"/>
      <c r="I16" s="7">
        <f>Quoten_und_WSK!N54</f>
        <v>0.29746835443037972</v>
      </c>
      <c r="J16" s="7">
        <f>Quoten_und_WSK!O54</f>
        <v>0.29746835443037972</v>
      </c>
      <c r="K16" s="7">
        <f>Quoten_und_WSK!P54</f>
        <v>0.4050632911392405</v>
      </c>
    </row>
    <row r="17" spans="1:19" x14ac:dyDescent="0.2">
      <c r="A17" s="122" t="str">
        <f>G6</f>
        <v>Kroatien</v>
      </c>
      <c r="B17" s="123"/>
      <c r="C17" s="123"/>
      <c r="D17" s="123"/>
      <c r="E17" s="21" t="s">
        <v>56</v>
      </c>
      <c r="F17" s="121" t="str">
        <f>G7</f>
        <v>Belgien</v>
      </c>
      <c r="G17" s="123"/>
      <c r="H17" s="123"/>
      <c r="I17" s="7">
        <f>Quoten_und_WSK!N55</f>
        <v>0.22673031026252988</v>
      </c>
      <c r="J17" s="7">
        <f>Quoten_und_WSK!O55</f>
        <v>0.27207637231503584</v>
      </c>
      <c r="K17" s="7">
        <f>Quoten_und_WSK!P55</f>
        <v>0.50119331742243445</v>
      </c>
    </row>
    <row r="20" spans="1:19" x14ac:dyDescent="0.2">
      <c r="A20" s="13"/>
      <c r="B20" s="13"/>
      <c r="C20" s="13"/>
      <c r="D20" s="13"/>
      <c r="E20" s="13"/>
      <c r="F20" s="13"/>
      <c r="G20" s="13"/>
      <c r="H20" s="38"/>
      <c r="I20" s="38"/>
      <c r="J20" s="38"/>
      <c r="K20" s="39"/>
      <c r="L20" s="40"/>
      <c r="M20" s="40"/>
      <c r="N20" s="40"/>
      <c r="O20" s="40"/>
      <c r="P20" s="13"/>
      <c r="Q20" s="13"/>
      <c r="R20" s="41"/>
      <c r="S20" s="38"/>
    </row>
    <row r="21" spans="1:19" x14ac:dyDescent="0.2">
      <c r="A21" t="s">
        <v>94</v>
      </c>
      <c r="L21" s="72" t="str">
        <f>F3</f>
        <v>Marokko</v>
      </c>
      <c r="M21" s="72"/>
      <c r="N21" s="72"/>
      <c r="O21" s="72"/>
      <c r="P21" t="s">
        <v>75</v>
      </c>
      <c r="S21" s="124" t="s">
        <v>79</v>
      </c>
    </row>
    <row r="22" spans="1:19" x14ac:dyDescent="0.2">
      <c r="A22" t="s">
        <v>95</v>
      </c>
      <c r="S22" s="124"/>
    </row>
    <row r="23" spans="1:19" x14ac:dyDescent="0.2">
      <c r="S23" s="124"/>
    </row>
    <row r="24" spans="1:19" x14ac:dyDescent="0.2">
      <c r="A24" t="s">
        <v>65</v>
      </c>
      <c r="E24" s="72" t="str">
        <f>F3</f>
        <v>Marokko</v>
      </c>
      <c r="F24" s="72"/>
      <c r="G24" s="72"/>
      <c r="H24" s="72"/>
      <c r="S24" s="124"/>
    </row>
    <row r="25" spans="1:19" x14ac:dyDescent="0.2">
      <c r="S25" s="124"/>
    </row>
    <row r="26" spans="1:19" x14ac:dyDescent="0.2">
      <c r="B26" s="72" t="str">
        <f>IF(P4=3,"Sieg",IF(P4=1,"Remis","Niederlage"))</f>
        <v>Niederlage</v>
      </c>
      <c r="C26" s="72"/>
      <c r="D26" s="72"/>
      <c r="E26" s="72" t="s">
        <v>64</v>
      </c>
      <c r="F26" s="72"/>
      <c r="G26" s="107" t="str">
        <f>G6</f>
        <v>Kroatien</v>
      </c>
      <c r="H26" s="107"/>
      <c r="I26" s="107"/>
      <c r="J26" t="s">
        <v>72</v>
      </c>
      <c r="M26" s="133">
        <f>IF(P4=3,I12, IF(P4=1,J12,K12))</f>
        <v>0.51379763469119577</v>
      </c>
      <c r="N26" s="133"/>
      <c r="O26" s="133"/>
      <c r="P26" t="s">
        <v>73</v>
      </c>
      <c r="S26" s="124"/>
    </row>
    <row r="27" spans="1:19" x14ac:dyDescent="0.2">
      <c r="B27" s="72" t="str">
        <f>IF(P5=3,"Sieg",IF(P5=1,"Remis","Niederlage"))</f>
        <v>Sieg</v>
      </c>
      <c r="C27" s="72"/>
      <c r="D27" s="72"/>
      <c r="E27" s="72" t="s">
        <v>64</v>
      </c>
      <c r="F27" s="72"/>
      <c r="G27" s="107" t="str">
        <f>G7</f>
        <v>Belgien</v>
      </c>
      <c r="H27" s="107"/>
      <c r="I27" s="107"/>
      <c r="J27" t="s">
        <v>72</v>
      </c>
      <c r="M27" s="133">
        <f>IF(P5=3,K14, IF(P5=1,J14,I14))</f>
        <v>0.14609286523216308</v>
      </c>
      <c r="N27" s="133"/>
      <c r="O27" s="133"/>
      <c r="P27" t="s">
        <v>73</v>
      </c>
      <c r="S27" s="124"/>
    </row>
    <row r="28" spans="1:19" x14ac:dyDescent="0.2">
      <c r="B28" s="72" t="str">
        <f>IF(P6=3,"Sieg",IF(P6=1,"Remis","Niederlage"))</f>
        <v>Sieg</v>
      </c>
      <c r="C28" s="72"/>
      <c r="D28" s="72"/>
      <c r="E28" s="72" t="s">
        <v>64</v>
      </c>
      <c r="F28" s="72"/>
      <c r="G28" s="107" t="str">
        <f>G8</f>
        <v>Kanada</v>
      </c>
      <c r="H28" s="107"/>
      <c r="I28" s="107"/>
      <c r="J28" t="s">
        <v>72</v>
      </c>
      <c r="M28" s="133">
        <f>IF(P6=3,K16, IF(P6=1,J16,I16))</f>
        <v>0.4050632911392405</v>
      </c>
      <c r="N28" s="133"/>
      <c r="O28" s="133"/>
      <c r="P28" t="s">
        <v>73</v>
      </c>
      <c r="S28" s="124"/>
    </row>
    <row r="29" spans="1:19" x14ac:dyDescent="0.2">
      <c r="S29" s="124"/>
    </row>
    <row r="30" spans="1:19" x14ac:dyDescent="0.2">
      <c r="A30" s="119" t="s">
        <v>66</v>
      </c>
      <c r="B30" s="119"/>
      <c r="C30" s="119"/>
      <c r="E30" s="1"/>
      <c r="S30" s="124"/>
    </row>
    <row r="31" spans="1:19" x14ac:dyDescent="0.2">
      <c r="B31" s="28" t="s">
        <v>69</v>
      </c>
      <c r="C31" s="1" t="s">
        <v>67</v>
      </c>
      <c r="D31">
        <f>P4</f>
        <v>0</v>
      </c>
      <c r="E31">
        <f>P5</f>
        <v>3</v>
      </c>
      <c r="F31">
        <f>P6</f>
        <v>3</v>
      </c>
      <c r="G31" t="s">
        <v>68</v>
      </c>
      <c r="H31" s="29">
        <f>M26*M27*M28</f>
        <v>3.0404929053790386E-2</v>
      </c>
      <c r="I31" s="29"/>
      <c r="S31" s="124"/>
    </row>
    <row r="32" spans="1:19" x14ac:dyDescent="0.2">
      <c r="B32" s="28" t="s">
        <v>70</v>
      </c>
      <c r="C32" s="1" t="s">
        <v>71</v>
      </c>
      <c r="D32">
        <f>P4</f>
        <v>0</v>
      </c>
      <c r="E32">
        <f>P5</f>
        <v>3</v>
      </c>
      <c r="F32">
        <f>P6</f>
        <v>3</v>
      </c>
      <c r="G32" t="s">
        <v>68</v>
      </c>
      <c r="H32" s="29">
        <f>SUMPRODUCT(K70:K96,R70:R96)</f>
        <v>0.97086857156301509</v>
      </c>
      <c r="I32" s="29"/>
      <c r="S32" s="124"/>
    </row>
    <row r="33" spans="1:19" ht="23.25" customHeight="1" x14ac:dyDescent="0.2">
      <c r="A33" s="34" t="s">
        <v>74</v>
      </c>
      <c r="B33" s="35"/>
      <c r="C33" s="35"/>
      <c r="D33" s="35"/>
      <c r="E33" s="35"/>
      <c r="F33" s="35"/>
      <c r="H33" s="118" t="s">
        <v>99</v>
      </c>
      <c r="I33" s="118"/>
      <c r="J33" s="118"/>
      <c r="K33" s="118"/>
      <c r="L33" s="118"/>
      <c r="M33" s="118"/>
      <c r="N33" s="118"/>
      <c r="O33" s="118"/>
      <c r="P33" s="118"/>
      <c r="Q33" s="118"/>
      <c r="R33" s="118"/>
    </row>
    <row r="34" spans="1:19" ht="24" x14ac:dyDescent="0.2">
      <c r="A34" s="33"/>
      <c r="B34" s="33"/>
      <c r="C34" s="33"/>
      <c r="D34" s="33"/>
      <c r="E34" s="33"/>
      <c r="F34" s="33"/>
      <c r="H34" s="118"/>
      <c r="I34" s="118"/>
      <c r="J34" s="118"/>
      <c r="K34" s="118"/>
      <c r="L34" s="118"/>
      <c r="M34" s="118"/>
      <c r="N34" s="118"/>
      <c r="O34" s="118"/>
      <c r="P34" s="118"/>
      <c r="Q34" s="118"/>
      <c r="R34" s="118"/>
    </row>
    <row r="35" spans="1:19" ht="20.25" customHeight="1" x14ac:dyDescent="0.2">
      <c r="A35" s="13"/>
      <c r="B35" s="13"/>
      <c r="D35" s="73" t="s">
        <v>76</v>
      </c>
      <c r="E35" s="117" t="s">
        <v>80</v>
      </c>
      <c r="F35" s="117"/>
      <c r="G35" s="117"/>
      <c r="H35" s="73" t="s">
        <v>97</v>
      </c>
      <c r="I35" s="73" t="s">
        <v>77</v>
      </c>
      <c r="J35" s="73" t="s">
        <v>98</v>
      </c>
      <c r="K35" s="75" t="s">
        <v>85</v>
      </c>
      <c r="L35" s="79"/>
      <c r="M35" s="79"/>
      <c r="N35" s="76"/>
      <c r="O35" s="75" t="s">
        <v>86</v>
      </c>
      <c r="P35" s="79"/>
      <c r="Q35" s="76"/>
      <c r="R35" s="75" t="s">
        <v>81</v>
      </c>
      <c r="S35" s="76"/>
    </row>
    <row r="36" spans="1:19" ht="18.75" customHeight="1" x14ac:dyDescent="0.2">
      <c r="A36" s="20" t="s">
        <v>84</v>
      </c>
      <c r="B36" s="13"/>
      <c r="D36" s="74"/>
      <c r="E36" s="36" t="s">
        <v>82</v>
      </c>
      <c r="F36" s="36" t="s">
        <v>83</v>
      </c>
      <c r="G36" s="36" t="s">
        <v>96</v>
      </c>
      <c r="H36" s="74"/>
      <c r="I36" s="74"/>
      <c r="J36" s="74"/>
      <c r="K36" s="77"/>
      <c r="L36" s="80"/>
      <c r="M36" s="80"/>
      <c r="N36" s="78"/>
      <c r="O36" s="77"/>
      <c r="P36" s="80"/>
      <c r="Q36" s="78"/>
      <c r="R36" s="77"/>
      <c r="S36" s="78"/>
    </row>
    <row r="37" spans="1:19" x14ac:dyDescent="0.2">
      <c r="D37" s="14">
        <v>0</v>
      </c>
      <c r="E37" s="14">
        <v>0</v>
      </c>
      <c r="F37" s="14">
        <v>0</v>
      </c>
      <c r="G37" s="14">
        <v>0</v>
      </c>
      <c r="H37" s="7">
        <v>9.6799999999999997E-2</v>
      </c>
      <c r="I37" s="37">
        <f>H37</f>
        <v>9.6799999999999997E-2</v>
      </c>
      <c r="J37" s="7">
        <v>0</v>
      </c>
      <c r="K37" s="99">
        <f>H37*J37/I37</f>
        <v>0</v>
      </c>
      <c r="L37" s="99"/>
      <c r="M37" s="99"/>
      <c r="N37" s="99"/>
      <c r="O37" s="96">
        <f>I37*K37</f>
        <v>0</v>
      </c>
      <c r="P37" s="96"/>
      <c r="Q37" s="96"/>
      <c r="R37" s="97">
        <f>SUM(O37:Q63)</f>
        <v>0.32903597000000001</v>
      </c>
      <c r="S37" s="98"/>
    </row>
    <row r="38" spans="1:19" x14ac:dyDescent="0.2">
      <c r="A38" s="44" t="s">
        <v>42</v>
      </c>
      <c r="B38" s="45">
        <v>0</v>
      </c>
      <c r="D38" s="100">
        <v>1</v>
      </c>
      <c r="E38" s="14">
        <v>1</v>
      </c>
      <c r="F38" s="14">
        <v>0</v>
      </c>
      <c r="G38" s="14">
        <v>0</v>
      </c>
      <c r="H38" s="7">
        <v>5.2600000000000001E-2</v>
      </c>
      <c r="I38" s="102">
        <f>SUM(H38:H40)</f>
        <v>0.1832</v>
      </c>
      <c r="J38" s="7">
        <v>0</v>
      </c>
      <c r="K38" s="108">
        <f>SUMPRODUCT(H38:H40,J38:J40)/I38</f>
        <v>0</v>
      </c>
      <c r="L38" s="109"/>
      <c r="M38" s="109"/>
      <c r="N38" s="110"/>
      <c r="O38" s="96">
        <f>I38*K38</f>
        <v>0</v>
      </c>
      <c r="P38" s="96"/>
      <c r="Q38" s="96"/>
      <c r="R38" s="98"/>
      <c r="S38" s="98"/>
    </row>
    <row r="39" spans="1:19" x14ac:dyDescent="0.2">
      <c r="A39" s="44" t="s">
        <v>43</v>
      </c>
      <c r="B39" s="45">
        <v>3</v>
      </c>
      <c r="D39" s="101"/>
      <c r="E39" s="14">
        <v>0</v>
      </c>
      <c r="F39" s="14">
        <v>1</v>
      </c>
      <c r="G39" s="14">
        <v>0</v>
      </c>
      <c r="H39" s="7">
        <v>3.3799999999999997E-2</v>
      </c>
      <c r="I39" s="103"/>
      <c r="J39" s="7">
        <v>0</v>
      </c>
      <c r="K39" s="111"/>
      <c r="L39" s="112"/>
      <c r="M39" s="112"/>
      <c r="N39" s="113"/>
      <c r="O39" s="96"/>
      <c r="P39" s="96"/>
      <c r="Q39" s="96"/>
      <c r="R39" s="98"/>
      <c r="S39" s="98"/>
    </row>
    <row r="40" spans="1:19" x14ac:dyDescent="0.2">
      <c r="A40" s="44" t="s">
        <v>57</v>
      </c>
      <c r="B40" s="45">
        <v>3</v>
      </c>
      <c r="D40" s="74"/>
      <c r="E40" s="14">
        <v>0</v>
      </c>
      <c r="F40" s="14">
        <v>0</v>
      </c>
      <c r="G40" s="14">
        <v>1</v>
      </c>
      <c r="H40" s="7">
        <v>9.6799999999999997E-2</v>
      </c>
      <c r="I40" s="104"/>
      <c r="J40" s="7">
        <v>0</v>
      </c>
      <c r="K40" s="114"/>
      <c r="L40" s="115"/>
      <c r="M40" s="115"/>
      <c r="N40" s="116"/>
      <c r="O40" s="96"/>
      <c r="P40" s="96"/>
      <c r="Q40" s="96"/>
      <c r="R40" s="98"/>
      <c r="S40" s="98"/>
    </row>
    <row r="41" spans="1:19" ht="14.25" customHeight="1" x14ac:dyDescent="0.2">
      <c r="D41" s="100">
        <v>2</v>
      </c>
      <c r="E41" s="14">
        <v>1</v>
      </c>
      <c r="F41" s="14">
        <v>1</v>
      </c>
      <c r="G41" s="14">
        <v>0</v>
      </c>
      <c r="H41" s="7">
        <v>1.84E-2</v>
      </c>
      <c r="I41" s="102">
        <f>SUM(H41:H43)</f>
        <v>0.1048</v>
      </c>
      <c r="J41" s="7">
        <v>4.1999999999999997E-3</v>
      </c>
      <c r="K41" s="108">
        <f>SUMPRODUCT(H41:H43,J41:J43)/I41</f>
        <v>1.7167366412213739E-2</v>
      </c>
      <c r="L41" s="109"/>
      <c r="M41" s="109"/>
      <c r="N41" s="110"/>
      <c r="O41" s="96">
        <f>I41*K41</f>
        <v>1.7991399999999999E-3</v>
      </c>
      <c r="P41" s="96"/>
      <c r="Q41" s="96"/>
      <c r="R41" s="98"/>
      <c r="S41" s="98"/>
    </row>
    <row r="42" spans="1:19" ht="14.25" customHeight="1" x14ac:dyDescent="0.2">
      <c r="D42" s="101"/>
      <c r="E42" s="14">
        <v>1</v>
      </c>
      <c r="F42" s="14">
        <v>0</v>
      </c>
      <c r="G42" s="14">
        <v>1</v>
      </c>
      <c r="H42" s="7">
        <v>5.2600000000000001E-2</v>
      </c>
      <c r="I42" s="103"/>
      <c r="J42" s="7">
        <v>3.1E-2</v>
      </c>
      <c r="K42" s="111"/>
      <c r="L42" s="112"/>
      <c r="M42" s="112"/>
      <c r="N42" s="113"/>
      <c r="O42" s="96"/>
      <c r="P42" s="96"/>
      <c r="Q42" s="96"/>
      <c r="R42" s="98"/>
      <c r="S42" s="98"/>
    </row>
    <row r="43" spans="1:19" x14ac:dyDescent="0.2">
      <c r="D43" s="74"/>
      <c r="E43" s="14">
        <v>0</v>
      </c>
      <c r="F43" s="14">
        <v>1</v>
      </c>
      <c r="G43" s="14">
        <v>1</v>
      </c>
      <c r="H43" s="7">
        <v>3.3799999999999997E-2</v>
      </c>
      <c r="I43" s="104"/>
      <c r="J43" s="7">
        <v>2.7000000000000001E-3</v>
      </c>
      <c r="K43" s="114"/>
      <c r="L43" s="115"/>
      <c r="M43" s="115"/>
      <c r="N43" s="116"/>
      <c r="O43" s="96"/>
      <c r="P43" s="96"/>
      <c r="Q43" s="96"/>
      <c r="R43" s="98"/>
      <c r="S43" s="98"/>
    </row>
    <row r="44" spans="1:19" x14ac:dyDescent="0.2">
      <c r="D44" s="100">
        <v>3</v>
      </c>
      <c r="E44" s="14">
        <v>3</v>
      </c>
      <c r="F44" s="14">
        <v>0</v>
      </c>
      <c r="G44" s="14">
        <v>0</v>
      </c>
      <c r="H44" s="7">
        <v>3.8899999999999997E-2</v>
      </c>
      <c r="I44" s="102">
        <f>SUM(H44:H47)</f>
        <v>0.2114</v>
      </c>
      <c r="J44" s="7">
        <v>2.9100000000000001E-2</v>
      </c>
      <c r="K44" s="108">
        <f>SUMPRODUCT(H44:H47,J44:J47)/I44</f>
        <v>6.5933443708609263E-2</v>
      </c>
      <c r="L44" s="109"/>
      <c r="M44" s="109"/>
      <c r="N44" s="110"/>
      <c r="O44" s="96">
        <f>I44*K44</f>
        <v>1.3938329999999999E-2</v>
      </c>
      <c r="P44" s="96"/>
      <c r="Q44" s="96"/>
      <c r="R44" s="98"/>
      <c r="S44" s="98"/>
    </row>
    <row r="45" spans="1:19" x14ac:dyDescent="0.2">
      <c r="D45" s="101"/>
      <c r="E45" s="14">
        <v>0</v>
      </c>
      <c r="F45" s="14">
        <v>3</v>
      </c>
      <c r="G45" s="14">
        <v>0</v>
      </c>
      <c r="H45" s="7">
        <v>2.23E-2</v>
      </c>
      <c r="I45" s="105"/>
      <c r="J45" s="7">
        <v>1.9400000000000001E-2</v>
      </c>
      <c r="K45" s="111"/>
      <c r="L45" s="112"/>
      <c r="M45" s="112"/>
      <c r="N45" s="113"/>
      <c r="O45" s="96"/>
      <c r="P45" s="96"/>
      <c r="Q45" s="96"/>
      <c r="R45" s="98"/>
      <c r="S45" s="98"/>
    </row>
    <row r="46" spans="1:19" x14ac:dyDescent="0.2">
      <c r="D46" s="101"/>
      <c r="E46" s="14">
        <v>0</v>
      </c>
      <c r="F46" s="14">
        <v>0</v>
      </c>
      <c r="G46" s="14">
        <v>3</v>
      </c>
      <c r="H46" s="7">
        <v>0.1318</v>
      </c>
      <c r="I46" s="105"/>
      <c r="J46" s="7">
        <v>6.8599999999999994E-2</v>
      </c>
      <c r="K46" s="111"/>
      <c r="L46" s="112"/>
      <c r="M46" s="112"/>
      <c r="N46" s="113"/>
      <c r="O46" s="96"/>
      <c r="P46" s="96"/>
      <c r="Q46" s="96"/>
      <c r="R46" s="98"/>
      <c r="S46" s="98"/>
    </row>
    <row r="47" spans="1:19" x14ac:dyDescent="0.2">
      <c r="D47" s="74"/>
      <c r="E47" s="14">
        <v>1</v>
      </c>
      <c r="F47" s="14">
        <v>1</v>
      </c>
      <c r="G47" s="14">
        <v>1</v>
      </c>
      <c r="H47" s="7">
        <v>1.84E-2</v>
      </c>
      <c r="I47" s="106"/>
      <c r="J47" s="7">
        <v>0.18110000000000001</v>
      </c>
      <c r="K47" s="114"/>
      <c r="L47" s="115"/>
      <c r="M47" s="115"/>
      <c r="N47" s="116"/>
      <c r="O47" s="96"/>
      <c r="P47" s="96"/>
      <c r="Q47" s="96"/>
      <c r="R47" s="98"/>
      <c r="S47" s="98"/>
    </row>
    <row r="48" spans="1:19" x14ac:dyDescent="0.2">
      <c r="D48" s="100">
        <v>4</v>
      </c>
      <c r="E48" s="14">
        <v>3</v>
      </c>
      <c r="F48" s="14">
        <v>1</v>
      </c>
      <c r="G48" s="14">
        <v>0</v>
      </c>
      <c r="H48" s="7">
        <v>1.3599999999999999E-2</v>
      </c>
      <c r="I48" s="102">
        <f>SUM(H48:H53)</f>
        <v>0.20459999999999995</v>
      </c>
      <c r="J48" s="7">
        <v>0.39190000000000003</v>
      </c>
      <c r="K48" s="108">
        <f>SUMPRODUCT(H48:H53,J48:J53)/I48</f>
        <v>0.57238084066471184</v>
      </c>
      <c r="L48" s="109"/>
      <c r="M48" s="109"/>
      <c r="N48" s="110"/>
      <c r="O48" s="96">
        <f>I48*K48</f>
        <v>0.11710912000000001</v>
      </c>
      <c r="P48" s="96"/>
      <c r="Q48" s="96"/>
      <c r="R48" s="98"/>
      <c r="S48" s="98"/>
    </row>
    <row r="49" spans="4:19" x14ac:dyDescent="0.2">
      <c r="D49" s="101"/>
      <c r="E49" s="14">
        <v>3</v>
      </c>
      <c r="F49" s="14">
        <v>0</v>
      </c>
      <c r="G49" s="14">
        <v>1</v>
      </c>
      <c r="H49" s="7">
        <v>3.8899999999999997E-2</v>
      </c>
      <c r="I49" s="105"/>
      <c r="J49" s="7">
        <v>0.57189999999999996</v>
      </c>
      <c r="K49" s="111"/>
      <c r="L49" s="112"/>
      <c r="M49" s="112"/>
      <c r="N49" s="113"/>
      <c r="O49" s="96"/>
      <c r="P49" s="96"/>
      <c r="Q49" s="96"/>
      <c r="R49" s="98"/>
      <c r="S49" s="98"/>
    </row>
    <row r="50" spans="4:19" x14ac:dyDescent="0.2">
      <c r="D50" s="101"/>
      <c r="E50" s="14">
        <v>1</v>
      </c>
      <c r="F50" s="14">
        <v>3</v>
      </c>
      <c r="G50" s="14">
        <v>0</v>
      </c>
      <c r="H50" s="7">
        <v>1.21E-2</v>
      </c>
      <c r="I50" s="105"/>
      <c r="J50" s="7">
        <v>0.4582</v>
      </c>
      <c r="K50" s="111"/>
      <c r="L50" s="112"/>
      <c r="M50" s="112"/>
      <c r="N50" s="113"/>
      <c r="O50" s="96"/>
      <c r="P50" s="96"/>
      <c r="Q50" s="96"/>
      <c r="R50" s="98"/>
      <c r="S50" s="98"/>
    </row>
    <row r="51" spans="4:19" x14ac:dyDescent="0.2">
      <c r="D51" s="101"/>
      <c r="E51" s="14">
        <v>1</v>
      </c>
      <c r="F51" s="14">
        <v>0</v>
      </c>
      <c r="G51" s="14">
        <v>3</v>
      </c>
      <c r="H51" s="7">
        <v>7.17E-2</v>
      </c>
      <c r="I51" s="105"/>
      <c r="J51" s="7">
        <v>0.67120000000000002</v>
      </c>
      <c r="K51" s="111"/>
      <c r="L51" s="112"/>
      <c r="M51" s="112"/>
      <c r="N51" s="113"/>
      <c r="O51" s="96"/>
      <c r="P51" s="96"/>
      <c r="Q51" s="96"/>
      <c r="R51" s="98"/>
      <c r="S51" s="98"/>
    </row>
    <row r="52" spans="4:19" x14ac:dyDescent="0.2">
      <c r="D52" s="101"/>
      <c r="E52" s="14">
        <v>0</v>
      </c>
      <c r="F52" s="14">
        <v>3</v>
      </c>
      <c r="G52" s="14">
        <v>1</v>
      </c>
      <c r="H52" s="7">
        <v>2.23E-2</v>
      </c>
      <c r="I52" s="105"/>
      <c r="J52" s="7">
        <v>0.51370000000000005</v>
      </c>
      <c r="K52" s="111"/>
      <c r="L52" s="112"/>
      <c r="M52" s="112"/>
      <c r="N52" s="113"/>
      <c r="O52" s="96"/>
      <c r="P52" s="96"/>
      <c r="Q52" s="96"/>
      <c r="R52" s="98"/>
      <c r="S52" s="98"/>
    </row>
    <row r="53" spans="4:19" x14ac:dyDescent="0.2">
      <c r="D53" s="74"/>
      <c r="E53" s="14">
        <v>0</v>
      </c>
      <c r="F53" s="14">
        <v>1</v>
      </c>
      <c r="G53" s="14">
        <v>3</v>
      </c>
      <c r="H53" s="7">
        <v>4.5999999999999999E-2</v>
      </c>
      <c r="I53" s="106"/>
      <c r="J53" s="7">
        <v>0.53059999999999996</v>
      </c>
      <c r="K53" s="114"/>
      <c r="L53" s="115"/>
      <c r="M53" s="115"/>
      <c r="N53" s="116"/>
      <c r="O53" s="96"/>
      <c r="P53" s="96"/>
      <c r="Q53" s="96"/>
      <c r="R53" s="98"/>
      <c r="S53" s="98"/>
    </row>
    <row r="54" spans="4:19" x14ac:dyDescent="0.2">
      <c r="D54" s="100">
        <v>5</v>
      </c>
      <c r="E54" s="14">
        <v>3</v>
      </c>
      <c r="F54" s="14">
        <v>1</v>
      </c>
      <c r="G54" s="14">
        <v>1</v>
      </c>
      <c r="H54" s="7">
        <v>1.3599999999999999E-2</v>
      </c>
      <c r="I54" s="102">
        <f>SUM(H54:H56)</f>
        <v>5.0700000000000002E-2</v>
      </c>
      <c r="J54" s="7">
        <v>0.98429999999999995</v>
      </c>
      <c r="K54" s="108">
        <f>SUMPRODUCT(H54:H56,J54:J56)/I54</f>
        <v>0.98855266272189335</v>
      </c>
      <c r="L54" s="109"/>
      <c r="M54" s="109"/>
      <c r="N54" s="110"/>
      <c r="O54" s="96">
        <f>I54*K54</f>
        <v>5.0119619999999997E-2</v>
      </c>
      <c r="P54" s="96"/>
      <c r="Q54" s="96"/>
      <c r="R54" s="98"/>
      <c r="S54" s="98"/>
    </row>
    <row r="55" spans="4:19" x14ac:dyDescent="0.2">
      <c r="D55" s="101"/>
      <c r="E55" s="14">
        <v>1</v>
      </c>
      <c r="F55" s="14">
        <v>3</v>
      </c>
      <c r="G55" s="14">
        <v>1</v>
      </c>
      <c r="H55" s="7">
        <v>1.21E-2</v>
      </c>
      <c r="I55" s="105"/>
      <c r="J55" s="7">
        <v>0.99839999999999995</v>
      </c>
      <c r="K55" s="111"/>
      <c r="L55" s="112"/>
      <c r="M55" s="112"/>
      <c r="N55" s="113"/>
      <c r="O55" s="96"/>
      <c r="P55" s="96"/>
      <c r="Q55" s="96"/>
      <c r="R55" s="98"/>
      <c r="S55" s="98"/>
    </row>
    <row r="56" spans="4:19" x14ac:dyDescent="0.2">
      <c r="D56" s="74"/>
      <c r="E56" s="14">
        <v>1</v>
      </c>
      <c r="F56" s="14">
        <v>1</v>
      </c>
      <c r="G56" s="14">
        <v>3</v>
      </c>
      <c r="H56" s="7">
        <v>2.5000000000000001E-2</v>
      </c>
      <c r="I56" s="106"/>
      <c r="J56" s="7">
        <v>0.98609999999999998</v>
      </c>
      <c r="K56" s="114"/>
      <c r="L56" s="115"/>
      <c r="M56" s="115"/>
      <c r="N56" s="116"/>
      <c r="O56" s="96"/>
      <c r="P56" s="96"/>
      <c r="Q56" s="96"/>
      <c r="R56" s="98"/>
      <c r="S56" s="98"/>
    </row>
    <row r="57" spans="4:19" x14ac:dyDescent="0.2">
      <c r="D57" s="100">
        <v>6</v>
      </c>
      <c r="E57" s="14">
        <v>3</v>
      </c>
      <c r="F57" s="14">
        <v>3</v>
      </c>
      <c r="G57" s="14">
        <v>0</v>
      </c>
      <c r="H57" s="7">
        <v>8.9999999999999993E-3</v>
      </c>
      <c r="I57" s="102">
        <f>SUM(H57:H59)</f>
        <v>9.2399999999999996E-2</v>
      </c>
      <c r="J57" s="7">
        <v>0.93140000000000001</v>
      </c>
      <c r="K57" s="108">
        <f t="shared" ref="K57" si="1">SUMPRODUCT(H57:H59,J57:J59)/I57</f>
        <v>0.97261645021645016</v>
      </c>
      <c r="L57" s="109"/>
      <c r="M57" s="109"/>
      <c r="N57" s="110"/>
      <c r="O57" s="96">
        <f t="shared" ref="O57" si="2">I57*K57</f>
        <v>8.9869759999999993E-2</v>
      </c>
      <c r="P57" s="96"/>
      <c r="Q57" s="96"/>
      <c r="R57" s="98"/>
      <c r="S57" s="98"/>
    </row>
    <row r="58" spans="4:19" x14ac:dyDescent="0.2">
      <c r="D58" s="101"/>
      <c r="E58" s="14">
        <v>3</v>
      </c>
      <c r="F58" s="14">
        <v>0</v>
      </c>
      <c r="G58" s="14">
        <v>3</v>
      </c>
      <c r="H58" s="7">
        <v>5.2999999999999999E-2</v>
      </c>
      <c r="I58" s="105"/>
      <c r="J58" s="7">
        <v>0.98060000000000003</v>
      </c>
      <c r="K58" s="111"/>
      <c r="L58" s="112"/>
      <c r="M58" s="112"/>
      <c r="N58" s="113"/>
      <c r="O58" s="96"/>
      <c r="P58" s="96"/>
      <c r="Q58" s="96"/>
      <c r="R58" s="98"/>
      <c r="S58" s="98"/>
    </row>
    <row r="59" spans="4:19" x14ac:dyDescent="0.2">
      <c r="D59" s="74"/>
      <c r="E59" s="14">
        <v>0</v>
      </c>
      <c r="F59" s="14">
        <v>3</v>
      </c>
      <c r="G59" s="14">
        <v>3</v>
      </c>
      <c r="H59" s="7">
        <v>3.04E-2</v>
      </c>
      <c r="I59" s="106"/>
      <c r="J59" s="7">
        <v>0.97089999999999999</v>
      </c>
      <c r="K59" s="114"/>
      <c r="L59" s="115"/>
      <c r="M59" s="115"/>
      <c r="N59" s="116"/>
      <c r="O59" s="96"/>
      <c r="P59" s="96"/>
      <c r="Q59" s="96"/>
      <c r="R59" s="98"/>
      <c r="S59" s="98"/>
    </row>
    <row r="60" spans="4:19" x14ac:dyDescent="0.2">
      <c r="D60" s="100">
        <v>7</v>
      </c>
      <c r="E60" s="14">
        <v>3</v>
      </c>
      <c r="F60" s="14">
        <v>3</v>
      </c>
      <c r="G60" s="14">
        <v>1</v>
      </c>
      <c r="H60" s="7">
        <v>8.9999999999999993E-3</v>
      </c>
      <c r="I60" s="102">
        <f>SUM(H60:H62)</f>
        <v>4.3999999999999997E-2</v>
      </c>
      <c r="J60" s="7">
        <v>1</v>
      </c>
      <c r="K60" s="108">
        <f t="shared" ref="K60" si="3">SUMPRODUCT(H60:H62,J60:J62)/I60</f>
        <v>1</v>
      </c>
      <c r="L60" s="109"/>
      <c r="M60" s="109"/>
      <c r="N60" s="110"/>
      <c r="O60" s="96">
        <f t="shared" ref="O60" si="4">I60*K60</f>
        <v>4.3999999999999997E-2</v>
      </c>
      <c r="P60" s="96"/>
      <c r="Q60" s="96"/>
      <c r="R60" s="98"/>
      <c r="S60" s="98"/>
    </row>
    <row r="61" spans="4:19" x14ac:dyDescent="0.2">
      <c r="D61" s="101"/>
      <c r="E61" s="14">
        <v>3</v>
      </c>
      <c r="F61" s="14">
        <v>1</v>
      </c>
      <c r="G61" s="14">
        <v>3</v>
      </c>
      <c r="H61" s="7">
        <v>1.8499999999999999E-2</v>
      </c>
      <c r="I61" s="105"/>
      <c r="J61" s="7">
        <v>1</v>
      </c>
      <c r="K61" s="111"/>
      <c r="L61" s="112"/>
      <c r="M61" s="112"/>
      <c r="N61" s="113"/>
      <c r="O61" s="96"/>
      <c r="P61" s="96"/>
      <c r="Q61" s="96"/>
      <c r="R61" s="98"/>
      <c r="S61" s="98"/>
    </row>
    <row r="62" spans="4:19" x14ac:dyDescent="0.2">
      <c r="D62" s="74"/>
      <c r="E62" s="14">
        <v>1</v>
      </c>
      <c r="F62" s="14">
        <v>3</v>
      </c>
      <c r="G62" s="14">
        <v>3</v>
      </c>
      <c r="H62" s="7">
        <v>1.6500000000000001E-2</v>
      </c>
      <c r="I62" s="106"/>
      <c r="J62" s="7">
        <v>1</v>
      </c>
      <c r="K62" s="114"/>
      <c r="L62" s="115"/>
      <c r="M62" s="115"/>
      <c r="N62" s="116"/>
      <c r="O62" s="96"/>
      <c r="P62" s="96"/>
      <c r="Q62" s="96"/>
      <c r="R62" s="98"/>
      <c r="S62" s="98"/>
    </row>
    <row r="63" spans="4:19" x14ac:dyDescent="0.2">
      <c r="D63" s="14">
        <v>9</v>
      </c>
      <c r="E63" s="14">
        <v>3</v>
      </c>
      <c r="F63" s="14">
        <v>3</v>
      </c>
      <c r="G63" s="14">
        <v>3</v>
      </c>
      <c r="H63" s="7">
        <v>1.2200000000000001E-2</v>
      </c>
      <c r="I63" s="37">
        <f>H63</f>
        <v>1.2200000000000001E-2</v>
      </c>
      <c r="J63" s="7">
        <v>1</v>
      </c>
      <c r="K63" s="99">
        <f>H63*J63/I63</f>
        <v>1</v>
      </c>
      <c r="L63" s="99"/>
      <c r="M63" s="99"/>
      <c r="N63" s="99"/>
      <c r="O63" s="96">
        <f>I63*K63</f>
        <v>1.2200000000000001E-2</v>
      </c>
      <c r="P63" s="96"/>
      <c r="Q63" s="96"/>
      <c r="R63" s="98"/>
      <c r="S63" s="98"/>
    </row>
    <row r="67" spans="1:18" ht="19" x14ac:dyDescent="0.2">
      <c r="A67" s="81" t="s">
        <v>54</v>
      </c>
      <c r="B67" s="82"/>
      <c r="C67" s="82"/>
      <c r="D67" s="82"/>
      <c r="E67" s="82"/>
      <c r="F67" s="82"/>
      <c r="G67" s="82"/>
      <c r="H67" s="82"/>
      <c r="I67" s="82"/>
      <c r="J67" s="82"/>
      <c r="K67" s="83"/>
      <c r="L67" s="84" t="s">
        <v>52</v>
      </c>
      <c r="M67" s="85"/>
      <c r="N67" s="85"/>
      <c r="O67" s="86"/>
      <c r="P67" s="65" t="s">
        <v>51</v>
      </c>
      <c r="Q67" s="91" t="s">
        <v>63</v>
      </c>
      <c r="R67" s="65" t="s">
        <v>50</v>
      </c>
    </row>
    <row r="68" spans="1:18" x14ac:dyDescent="0.2">
      <c r="A68" s="94" t="s">
        <v>45</v>
      </c>
      <c r="B68" s="95" t="s">
        <v>11</v>
      </c>
      <c r="C68" s="95" t="s">
        <v>46</v>
      </c>
      <c r="D68" s="95" t="s">
        <v>47</v>
      </c>
      <c r="E68" s="95" t="s">
        <v>62</v>
      </c>
      <c r="F68" s="95"/>
      <c r="G68" s="95"/>
      <c r="H68" s="95" t="s">
        <v>0</v>
      </c>
      <c r="I68" s="95"/>
      <c r="J68" s="95"/>
      <c r="K68" s="95"/>
      <c r="L68" s="87"/>
      <c r="M68" s="88"/>
      <c r="N68" s="88"/>
      <c r="O68" s="89"/>
      <c r="P68" s="90"/>
      <c r="Q68" s="92"/>
      <c r="R68" s="90"/>
    </row>
    <row r="69" spans="1:18" x14ac:dyDescent="0.2">
      <c r="A69" s="74"/>
      <c r="B69" s="27" t="s">
        <v>60</v>
      </c>
      <c r="C69" s="27" t="s">
        <v>61</v>
      </c>
      <c r="D69" s="27" t="s">
        <v>44</v>
      </c>
      <c r="E69" s="27" t="s">
        <v>39</v>
      </c>
      <c r="F69" s="27" t="s">
        <v>40</v>
      </c>
      <c r="G69" s="27" t="s">
        <v>41</v>
      </c>
      <c r="H69" s="27" t="s">
        <v>60</v>
      </c>
      <c r="I69" s="27" t="s">
        <v>61</v>
      </c>
      <c r="J69" s="27" t="s">
        <v>44</v>
      </c>
      <c r="K69" s="15" t="s">
        <v>48</v>
      </c>
      <c r="L69" s="16" t="s">
        <v>38</v>
      </c>
      <c r="M69" s="16" t="s">
        <v>39</v>
      </c>
      <c r="N69" s="16" t="s">
        <v>40</v>
      </c>
      <c r="O69" s="16" t="s">
        <v>41</v>
      </c>
      <c r="P69" s="66"/>
      <c r="Q69" s="93"/>
      <c r="R69" s="66"/>
    </row>
    <row r="70" spans="1:18" x14ac:dyDescent="0.2">
      <c r="A70" s="14">
        <v>1</v>
      </c>
      <c r="B70" s="14">
        <v>1</v>
      </c>
      <c r="C70" s="14">
        <v>1</v>
      </c>
      <c r="D70" s="17">
        <v>1</v>
      </c>
      <c r="E70" s="18">
        <v>3</v>
      </c>
      <c r="F70" s="14">
        <v>3</v>
      </c>
      <c r="G70" s="19">
        <v>3</v>
      </c>
      <c r="H70" s="7">
        <f>IF(B70=1,$I$13, IF(B70=0,$J$13,$K$13))</f>
        <v>0.74123989218328834</v>
      </c>
      <c r="I70" s="7">
        <f>IF(C70=1,$I$15, IF(C70=0,$J$15,$K$15))</f>
        <v>0.54319453076445001</v>
      </c>
      <c r="J70" s="7">
        <f>IF(D70=1,$I$17, IF(D70=0,$J$17,$K$17))</f>
        <v>0.22673031026252988</v>
      </c>
      <c r="K70" s="30">
        <f>H70*I70*J70</f>
        <v>9.1290115190327759E-2</v>
      </c>
      <c r="L70" s="25">
        <f>$P$12</f>
        <v>6</v>
      </c>
      <c r="M70" s="25">
        <f>$P$13+E70</f>
        <v>6</v>
      </c>
      <c r="N70" s="25">
        <f>$P$14+F70</f>
        <v>3</v>
      </c>
      <c r="O70" s="25">
        <f>$P$15+G70</f>
        <v>3</v>
      </c>
      <c r="P70" s="14">
        <f>RANK(L70,L70:O70,0)</f>
        <v>1</v>
      </c>
      <c r="Q70" s="14">
        <f>COUNTIF(L70:O70,L70)</f>
        <v>2</v>
      </c>
      <c r="R70" s="9">
        <f>IF(AND(P70=1,Q70=1),1,IF(AND(P70=1,Q70&gt;1),2/Q70,IF(P70=2,1/Q70,0)))</f>
        <v>1</v>
      </c>
    </row>
    <row r="71" spans="1:18" x14ac:dyDescent="0.2">
      <c r="A71" s="14">
        <v>2</v>
      </c>
      <c r="B71" s="14">
        <v>1</v>
      </c>
      <c r="C71" s="14">
        <v>1</v>
      </c>
      <c r="D71" s="17">
        <v>0</v>
      </c>
      <c r="E71" s="18">
        <v>1</v>
      </c>
      <c r="F71" s="14">
        <v>4</v>
      </c>
      <c r="G71" s="19">
        <v>3</v>
      </c>
      <c r="H71" s="7">
        <f t="shared" ref="H71:H96" si="5">IF(B71=1,$I$13, IF(B71=0,$J$13,$K$13))</f>
        <v>0.74123989218328834</v>
      </c>
      <c r="I71" s="7">
        <f t="shared" ref="I71:I96" si="6">IF(C71=1,$I$15, IF(C71=0,$J$15,$K$15))</f>
        <v>0.54319453076445001</v>
      </c>
      <c r="J71" s="7">
        <f t="shared" ref="J71:J96" si="7">IF(D71=1,$I$17, IF(D71=0,$J$17,$K$17))</f>
        <v>0.27207637231503584</v>
      </c>
      <c r="K71" s="30">
        <f t="shared" ref="K71:K96" si="8">H71*I71*J71</f>
        <v>0.10954813822839329</v>
      </c>
      <c r="L71" s="25">
        <f t="shared" ref="L71:L96" si="9">$P$12</f>
        <v>6</v>
      </c>
      <c r="M71" s="25">
        <f t="shared" ref="M71:M96" si="10">$P$13+E71</f>
        <v>4</v>
      </c>
      <c r="N71" s="25">
        <f t="shared" ref="N71:N96" si="11">$P$14+F71</f>
        <v>4</v>
      </c>
      <c r="O71" s="25">
        <f t="shared" ref="O71:O96" si="12">$P$15+G71</f>
        <v>3</v>
      </c>
      <c r="P71" s="14">
        <f t="shared" ref="P71:P96" si="13">RANK(L71,L71:O71,0)</f>
        <v>1</v>
      </c>
      <c r="Q71" s="14">
        <f t="shared" ref="Q71:Q96" si="14">COUNTIF(L71:O71,L71)</f>
        <v>1</v>
      </c>
      <c r="R71" s="9">
        <f t="shared" ref="R71:R96" si="15">IF(AND(P71=1,Q71=1),1,IF(AND(P71=1,Q71&gt;1),2/Q71,IF(P71=2,1/Q71,0)))</f>
        <v>1</v>
      </c>
    </row>
    <row r="72" spans="1:18" x14ac:dyDescent="0.2">
      <c r="A72" s="14">
        <v>3</v>
      </c>
      <c r="B72" s="14">
        <v>1</v>
      </c>
      <c r="C72" s="14">
        <v>1</v>
      </c>
      <c r="D72" s="17">
        <v>2</v>
      </c>
      <c r="E72" s="18">
        <v>0</v>
      </c>
      <c r="F72" s="14">
        <v>6</v>
      </c>
      <c r="G72" s="19">
        <v>3</v>
      </c>
      <c r="H72" s="7">
        <f t="shared" si="5"/>
        <v>0.74123989218328834</v>
      </c>
      <c r="I72" s="7">
        <f t="shared" si="6"/>
        <v>0.54319453076445001</v>
      </c>
      <c r="J72" s="7">
        <f t="shared" si="7"/>
        <v>0.50119331742243445</v>
      </c>
      <c r="K72" s="30">
        <f t="shared" si="8"/>
        <v>0.20179920199967186</v>
      </c>
      <c r="L72" s="25">
        <f t="shared" si="9"/>
        <v>6</v>
      </c>
      <c r="M72" s="25">
        <f t="shared" si="10"/>
        <v>3</v>
      </c>
      <c r="N72" s="25">
        <f t="shared" si="11"/>
        <v>6</v>
      </c>
      <c r="O72" s="25">
        <f t="shared" si="12"/>
        <v>3</v>
      </c>
      <c r="P72" s="14">
        <f t="shared" si="13"/>
        <v>1</v>
      </c>
      <c r="Q72" s="14">
        <f t="shared" si="14"/>
        <v>2</v>
      </c>
      <c r="R72" s="9">
        <f t="shared" si="15"/>
        <v>1</v>
      </c>
    </row>
    <row r="73" spans="1:18" x14ac:dyDescent="0.2">
      <c r="A73" s="14">
        <v>4</v>
      </c>
      <c r="B73" s="14">
        <v>1</v>
      </c>
      <c r="C73" s="14">
        <v>0</v>
      </c>
      <c r="D73" s="17">
        <v>1</v>
      </c>
      <c r="E73" s="18">
        <v>4</v>
      </c>
      <c r="F73" s="14">
        <v>3</v>
      </c>
      <c r="G73" s="19">
        <v>1</v>
      </c>
      <c r="H73" s="7">
        <f t="shared" si="5"/>
        <v>0.74123989218328834</v>
      </c>
      <c r="I73" s="7">
        <f t="shared" si="6"/>
        <v>0.25015537600994409</v>
      </c>
      <c r="J73" s="7">
        <f t="shared" si="7"/>
        <v>0.22673031026252988</v>
      </c>
      <c r="K73" s="30">
        <f t="shared" si="8"/>
        <v>4.2041500416598307E-2</v>
      </c>
      <c r="L73" s="25">
        <f t="shared" si="9"/>
        <v>6</v>
      </c>
      <c r="M73" s="25">
        <f t="shared" si="10"/>
        <v>7</v>
      </c>
      <c r="N73" s="25">
        <f t="shared" si="11"/>
        <v>3</v>
      </c>
      <c r="O73" s="25">
        <f t="shared" si="12"/>
        <v>1</v>
      </c>
      <c r="P73" s="14">
        <f t="shared" si="13"/>
        <v>2</v>
      </c>
      <c r="Q73" s="14">
        <f t="shared" si="14"/>
        <v>1</v>
      </c>
      <c r="R73" s="9">
        <f t="shared" si="15"/>
        <v>1</v>
      </c>
    </row>
    <row r="74" spans="1:18" x14ac:dyDescent="0.2">
      <c r="A74" s="14">
        <v>5</v>
      </c>
      <c r="B74" s="14">
        <v>1</v>
      </c>
      <c r="C74" s="14">
        <v>0</v>
      </c>
      <c r="D74" s="17">
        <v>0</v>
      </c>
      <c r="E74" s="18">
        <v>2</v>
      </c>
      <c r="F74" s="14">
        <v>4</v>
      </c>
      <c r="G74" s="19">
        <v>1</v>
      </c>
      <c r="H74" s="7">
        <f t="shared" si="5"/>
        <v>0.74123989218328834</v>
      </c>
      <c r="I74" s="7">
        <f t="shared" si="6"/>
        <v>0.25015537600994409</v>
      </c>
      <c r="J74" s="7">
        <f t="shared" si="7"/>
        <v>0.27207637231503584</v>
      </c>
      <c r="K74" s="30">
        <f t="shared" si="8"/>
        <v>5.0449800499917964E-2</v>
      </c>
      <c r="L74" s="25">
        <f t="shared" si="9"/>
        <v>6</v>
      </c>
      <c r="M74" s="25">
        <f t="shared" si="10"/>
        <v>5</v>
      </c>
      <c r="N74" s="25">
        <f t="shared" si="11"/>
        <v>4</v>
      </c>
      <c r="O74" s="25">
        <f t="shared" si="12"/>
        <v>1</v>
      </c>
      <c r="P74" s="14">
        <f t="shared" si="13"/>
        <v>1</v>
      </c>
      <c r="Q74" s="14">
        <f t="shared" si="14"/>
        <v>1</v>
      </c>
      <c r="R74" s="9">
        <f t="shared" si="15"/>
        <v>1</v>
      </c>
    </row>
    <row r="75" spans="1:18" x14ac:dyDescent="0.2">
      <c r="A75" s="14">
        <v>6</v>
      </c>
      <c r="B75" s="14">
        <v>1</v>
      </c>
      <c r="C75" s="14">
        <v>0</v>
      </c>
      <c r="D75" s="17">
        <v>2</v>
      </c>
      <c r="E75" s="18">
        <v>1</v>
      </c>
      <c r="F75" s="14">
        <v>6</v>
      </c>
      <c r="G75" s="19">
        <v>1</v>
      </c>
      <c r="H75" s="7">
        <f t="shared" si="5"/>
        <v>0.74123989218328834</v>
      </c>
      <c r="I75" s="7">
        <f t="shared" si="6"/>
        <v>0.25015537600994409</v>
      </c>
      <c r="J75" s="7">
        <f t="shared" si="7"/>
        <v>0.50119331742243445</v>
      </c>
      <c r="K75" s="30">
        <f t="shared" si="8"/>
        <v>9.293384302616467E-2</v>
      </c>
      <c r="L75" s="25">
        <f t="shared" si="9"/>
        <v>6</v>
      </c>
      <c r="M75" s="25">
        <f t="shared" si="10"/>
        <v>4</v>
      </c>
      <c r="N75" s="25">
        <f t="shared" si="11"/>
        <v>6</v>
      </c>
      <c r="O75" s="25">
        <f t="shared" si="12"/>
        <v>1</v>
      </c>
      <c r="P75" s="14">
        <f t="shared" si="13"/>
        <v>1</v>
      </c>
      <c r="Q75" s="14">
        <f t="shared" si="14"/>
        <v>2</v>
      </c>
      <c r="R75" s="9">
        <f t="shared" si="15"/>
        <v>1</v>
      </c>
    </row>
    <row r="76" spans="1:18" x14ac:dyDescent="0.2">
      <c r="A76" s="14">
        <v>7</v>
      </c>
      <c r="B76" s="14">
        <v>1</v>
      </c>
      <c r="C76" s="14">
        <v>2</v>
      </c>
      <c r="D76" s="17">
        <v>1</v>
      </c>
      <c r="E76" s="18">
        <v>6</v>
      </c>
      <c r="F76" s="14">
        <v>3</v>
      </c>
      <c r="G76" s="19">
        <v>0</v>
      </c>
      <c r="H76" s="7">
        <f t="shared" si="5"/>
        <v>0.74123989218328834</v>
      </c>
      <c r="I76" s="7">
        <f t="shared" si="6"/>
        <v>0.20665009322560599</v>
      </c>
      <c r="J76" s="7">
        <f t="shared" si="7"/>
        <v>0.22673031026252988</v>
      </c>
      <c r="K76" s="30">
        <f t="shared" si="8"/>
        <v>3.4729935126755124E-2</v>
      </c>
      <c r="L76" s="25">
        <f t="shared" si="9"/>
        <v>6</v>
      </c>
      <c r="M76" s="25">
        <f t="shared" si="10"/>
        <v>9</v>
      </c>
      <c r="N76" s="25">
        <f t="shared" si="11"/>
        <v>3</v>
      </c>
      <c r="O76" s="25">
        <f t="shared" si="12"/>
        <v>0</v>
      </c>
      <c r="P76" s="14">
        <f t="shared" si="13"/>
        <v>2</v>
      </c>
      <c r="Q76" s="14">
        <f t="shared" si="14"/>
        <v>1</v>
      </c>
      <c r="R76" s="9">
        <f t="shared" si="15"/>
        <v>1</v>
      </c>
    </row>
    <row r="77" spans="1:18" x14ac:dyDescent="0.2">
      <c r="A77" s="14">
        <v>8</v>
      </c>
      <c r="B77" s="14">
        <v>1</v>
      </c>
      <c r="C77" s="14">
        <v>2</v>
      </c>
      <c r="D77" s="17">
        <v>0</v>
      </c>
      <c r="E77" s="18">
        <v>4</v>
      </c>
      <c r="F77" s="14">
        <v>4</v>
      </c>
      <c r="G77" s="19">
        <v>0</v>
      </c>
      <c r="H77" s="7">
        <f t="shared" si="5"/>
        <v>0.74123989218328834</v>
      </c>
      <c r="I77" s="7">
        <f t="shared" si="6"/>
        <v>0.20665009322560599</v>
      </c>
      <c r="J77" s="7">
        <f t="shared" si="7"/>
        <v>0.27207637231503584</v>
      </c>
      <c r="K77" s="30">
        <f t="shared" si="8"/>
        <v>4.1675922152106151E-2</v>
      </c>
      <c r="L77" s="25">
        <f t="shared" si="9"/>
        <v>6</v>
      </c>
      <c r="M77" s="25">
        <f t="shared" si="10"/>
        <v>7</v>
      </c>
      <c r="N77" s="25">
        <f t="shared" si="11"/>
        <v>4</v>
      </c>
      <c r="O77" s="25">
        <f t="shared" si="12"/>
        <v>0</v>
      </c>
      <c r="P77" s="14">
        <f t="shared" si="13"/>
        <v>2</v>
      </c>
      <c r="Q77" s="14">
        <f t="shared" si="14"/>
        <v>1</v>
      </c>
      <c r="R77" s="9">
        <f t="shared" si="15"/>
        <v>1</v>
      </c>
    </row>
    <row r="78" spans="1:18" x14ac:dyDescent="0.2">
      <c r="A78" s="14">
        <v>9</v>
      </c>
      <c r="B78" s="14">
        <v>1</v>
      </c>
      <c r="C78" s="14">
        <v>2</v>
      </c>
      <c r="D78" s="17">
        <v>2</v>
      </c>
      <c r="E78" s="18">
        <v>3</v>
      </c>
      <c r="F78" s="14">
        <v>6</v>
      </c>
      <c r="G78" s="19">
        <v>0</v>
      </c>
      <c r="H78" s="7">
        <f t="shared" si="5"/>
        <v>0.74123989218328834</v>
      </c>
      <c r="I78" s="7">
        <f t="shared" si="6"/>
        <v>0.20665009322560599</v>
      </c>
      <c r="J78" s="7">
        <f t="shared" si="7"/>
        <v>0.50119331742243445</v>
      </c>
      <c r="K78" s="30">
        <f t="shared" si="8"/>
        <v>7.6771435543353431E-2</v>
      </c>
      <c r="L78" s="25">
        <f t="shared" si="9"/>
        <v>6</v>
      </c>
      <c r="M78" s="25">
        <f t="shared" si="10"/>
        <v>6</v>
      </c>
      <c r="N78" s="25">
        <f t="shared" si="11"/>
        <v>6</v>
      </c>
      <c r="O78" s="25">
        <f t="shared" si="12"/>
        <v>0</v>
      </c>
      <c r="P78" s="14">
        <f t="shared" si="13"/>
        <v>1</v>
      </c>
      <c r="Q78" s="14">
        <f t="shared" si="14"/>
        <v>3</v>
      </c>
      <c r="R78" s="9">
        <f t="shared" si="15"/>
        <v>0.66666666666666663</v>
      </c>
    </row>
    <row r="79" spans="1:18" x14ac:dyDescent="0.2">
      <c r="A79" s="14">
        <v>10</v>
      </c>
      <c r="B79" s="14">
        <v>0</v>
      </c>
      <c r="C79" s="14">
        <v>1</v>
      </c>
      <c r="D79" s="17">
        <v>1</v>
      </c>
      <c r="E79" s="18">
        <v>3</v>
      </c>
      <c r="F79" s="14">
        <v>1</v>
      </c>
      <c r="G79" s="19">
        <v>4</v>
      </c>
      <c r="H79" s="7">
        <f t="shared" si="5"/>
        <v>0.1725067385444744</v>
      </c>
      <c r="I79" s="7">
        <f t="shared" si="6"/>
        <v>0.54319453076445001</v>
      </c>
      <c r="J79" s="7">
        <f t="shared" si="7"/>
        <v>0.22673031026252988</v>
      </c>
      <c r="K79" s="30">
        <f t="shared" si="8"/>
        <v>2.1245699535203551E-2</v>
      </c>
      <c r="L79" s="25">
        <f t="shared" si="9"/>
        <v>6</v>
      </c>
      <c r="M79" s="25">
        <f t="shared" si="10"/>
        <v>6</v>
      </c>
      <c r="N79" s="25">
        <f t="shared" si="11"/>
        <v>1</v>
      </c>
      <c r="O79" s="25">
        <f t="shared" si="12"/>
        <v>4</v>
      </c>
      <c r="P79" s="14">
        <f t="shared" si="13"/>
        <v>1</v>
      </c>
      <c r="Q79" s="14">
        <f t="shared" si="14"/>
        <v>2</v>
      </c>
      <c r="R79" s="9">
        <f t="shared" si="15"/>
        <v>1</v>
      </c>
    </row>
    <row r="80" spans="1:18" x14ac:dyDescent="0.2">
      <c r="A80" s="14">
        <v>11</v>
      </c>
      <c r="B80" s="14">
        <v>0</v>
      </c>
      <c r="C80" s="14">
        <v>1</v>
      </c>
      <c r="D80" s="17">
        <v>0</v>
      </c>
      <c r="E80" s="18">
        <v>1</v>
      </c>
      <c r="F80" s="14">
        <v>2</v>
      </c>
      <c r="G80" s="19">
        <v>4</v>
      </c>
      <c r="H80" s="7">
        <f t="shared" si="5"/>
        <v>0.1725067385444744</v>
      </c>
      <c r="I80" s="7">
        <f t="shared" si="6"/>
        <v>0.54319453076445001</v>
      </c>
      <c r="J80" s="7">
        <f t="shared" si="7"/>
        <v>0.27207637231503584</v>
      </c>
      <c r="K80" s="30">
        <f t="shared" si="8"/>
        <v>2.549483944224426E-2</v>
      </c>
      <c r="L80" s="25">
        <f t="shared" si="9"/>
        <v>6</v>
      </c>
      <c r="M80" s="25">
        <f t="shared" si="10"/>
        <v>4</v>
      </c>
      <c r="N80" s="25">
        <f t="shared" si="11"/>
        <v>2</v>
      </c>
      <c r="O80" s="25">
        <f t="shared" si="12"/>
        <v>4</v>
      </c>
      <c r="P80" s="14">
        <f t="shared" si="13"/>
        <v>1</v>
      </c>
      <c r="Q80" s="14">
        <f t="shared" si="14"/>
        <v>1</v>
      </c>
      <c r="R80" s="9">
        <f t="shared" si="15"/>
        <v>1</v>
      </c>
    </row>
    <row r="81" spans="1:18" x14ac:dyDescent="0.2">
      <c r="A81" s="14">
        <v>12</v>
      </c>
      <c r="B81" s="14">
        <v>0</v>
      </c>
      <c r="C81" s="14">
        <v>1</v>
      </c>
      <c r="D81" s="17">
        <v>2</v>
      </c>
      <c r="E81" s="18">
        <v>0</v>
      </c>
      <c r="F81" s="14">
        <v>4</v>
      </c>
      <c r="G81" s="19">
        <v>4</v>
      </c>
      <c r="H81" s="7">
        <f t="shared" si="5"/>
        <v>0.1725067385444744</v>
      </c>
      <c r="I81" s="7">
        <f t="shared" si="6"/>
        <v>0.54319453076445001</v>
      </c>
      <c r="J81" s="7">
        <f t="shared" si="7"/>
        <v>0.50119331742243445</v>
      </c>
      <c r="K81" s="30">
        <f t="shared" si="8"/>
        <v>4.696417791992364E-2</v>
      </c>
      <c r="L81" s="25">
        <f t="shared" si="9"/>
        <v>6</v>
      </c>
      <c r="M81" s="25">
        <f t="shared" si="10"/>
        <v>3</v>
      </c>
      <c r="N81" s="25">
        <f t="shared" si="11"/>
        <v>4</v>
      </c>
      <c r="O81" s="25">
        <f t="shared" si="12"/>
        <v>4</v>
      </c>
      <c r="P81" s="14">
        <f t="shared" si="13"/>
        <v>1</v>
      </c>
      <c r="Q81" s="14">
        <f t="shared" si="14"/>
        <v>1</v>
      </c>
      <c r="R81" s="9">
        <f t="shared" si="15"/>
        <v>1</v>
      </c>
    </row>
    <row r="82" spans="1:18" x14ac:dyDescent="0.2">
      <c r="A82" s="14">
        <v>13</v>
      </c>
      <c r="B82" s="14">
        <v>0</v>
      </c>
      <c r="C82" s="14">
        <v>0</v>
      </c>
      <c r="D82" s="17">
        <v>1</v>
      </c>
      <c r="E82" s="18">
        <v>4</v>
      </c>
      <c r="F82" s="14">
        <v>1</v>
      </c>
      <c r="G82" s="19">
        <v>2</v>
      </c>
      <c r="H82" s="7">
        <f t="shared" si="5"/>
        <v>0.1725067385444744</v>
      </c>
      <c r="I82" s="7">
        <f t="shared" si="6"/>
        <v>0.25015537600994409</v>
      </c>
      <c r="J82" s="7">
        <f t="shared" si="7"/>
        <v>0.22673031026252988</v>
      </c>
      <c r="K82" s="30">
        <f t="shared" si="8"/>
        <v>9.7842037333174241E-3</v>
      </c>
      <c r="L82" s="25">
        <f t="shared" si="9"/>
        <v>6</v>
      </c>
      <c r="M82" s="25">
        <f t="shared" si="10"/>
        <v>7</v>
      </c>
      <c r="N82" s="25">
        <f t="shared" si="11"/>
        <v>1</v>
      </c>
      <c r="O82" s="25">
        <f t="shared" si="12"/>
        <v>2</v>
      </c>
      <c r="P82" s="14">
        <f t="shared" si="13"/>
        <v>2</v>
      </c>
      <c r="Q82" s="14">
        <f t="shared" si="14"/>
        <v>1</v>
      </c>
      <c r="R82" s="9">
        <f t="shared" si="15"/>
        <v>1</v>
      </c>
    </row>
    <row r="83" spans="1:18" x14ac:dyDescent="0.2">
      <c r="A83" s="14">
        <v>14</v>
      </c>
      <c r="B83" s="14">
        <v>0</v>
      </c>
      <c r="C83" s="14">
        <v>0</v>
      </c>
      <c r="D83" s="17">
        <v>0</v>
      </c>
      <c r="E83" s="18">
        <v>2</v>
      </c>
      <c r="F83" s="14">
        <v>2</v>
      </c>
      <c r="G83" s="19">
        <v>2</v>
      </c>
      <c r="H83" s="7">
        <f t="shared" si="5"/>
        <v>0.1725067385444744</v>
      </c>
      <c r="I83" s="7">
        <f t="shared" si="6"/>
        <v>0.25015537600994409</v>
      </c>
      <c r="J83" s="7">
        <f t="shared" si="7"/>
        <v>0.27207637231503584</v>
      </c>
      <c r="K83" s="30">
        <f t="shared" si="8"/>
        <v>1.1741044479980908E-2</v>
      </c>
      <c r="L83" s="25">
        <f t="shared" si="9"/>
        <v>6</v>
      </c>
      <c r="M83" s="25">
        <f t="shared" si="10"/>
        <v>5</v>
      </c>
      <c r="N83" s="25">
        <f t="shared" si="11"/>
        <v>2</v>
      </c>
      <c r="O83" s="25">
        <f t="shared" si="12"/>
        <v>2</v>
      </c>
      <c r="P83" s="14">
        <f t="shared" si="13"/>
        <v>1</v>
      </c>
      <c r="Q83" s="14">
        <f t="shared" si="14"/>
        <v>1</v>
      </c>
      <c r="R83" s="9">
        <f t="shared" si="15"/>
        <v>1</v>
      </c>
    </row>
    <row r="84" spans="1:18" x14ac:dyDescent="0.2">
      <c r="A84" s="14">
        <v>15</v>
      </c>
      <c r="B84" s="14">
        <v>0</v>
      </c>
      <c r="C84" s="14">
        <v>0</v>
      </c>
      <c r="D84" s="17">
        <v>2</v>
      </c>
      <c r="E84" s="18">
        <v>1</v>
      </c>
      <c r="F84" s="14">
        <v>4</v>
      </c>
      <c r="G84" s="19">
        <v>2</v>
      </c>
      <c r="H84" s="7">
        <f t="shared" si="5"/>
        <v>0.1725067385444744</v>
      </c>
      <c r="I84" s="7">
        <f t="shared" si="6"/>
        <v>0.25015537600994409</v>
      </c>
      <c r="J84" s="7">
        <f t="shared" si="7"/>
        <v>0.50119331742243445</v>
      </c>
      <c r="K84" s="30">
        <f t="shared" si="8"/>
        <v>2.1628239831543779E-2</v>
      </c>
      <c r="L84" s="25">
        <f t="shared" si="9"/>
        <v>6</v>
      </c>
      <c r="M84" s="25">
        <f t="shared" si="10"/>
        <v>4</v>
      </c>
      <c r="N84" s="25">
        <f t="shared" si="11"/>
        <v>4</v>
      </c>
      <c r="O84" s="25">
        <f t="shared" si="12"/>
        <v>2</v>
      </c>
      <c r="P84" s="14">
        <f t="shared" si="13"/>
        <v>1</v>
      </c>
      <c r="Q84" s="14">
        <f t="shared" si="14"/>
        <v>1</v>
      </c>
      <c r="R84" s="9">
        <f t="shared" si="15"/>
        <v>1</v>
      </c>
    </row>
    <row r="85" spans="1:18" x14ac:dyDescent="0.2">
      <c r="A85" s="14">
        <v>16</v>
      </c>
      <c r="B85" s="14">
        <v>0</v>
      </c>
      <c r="C85" s="14">
        <v>2</v>
      </c>
      <c r="D85" s="17">
        <v>1</v>
      </c>
      <c r="E85" s="18">
        <v>6</v>
      </c>
      <c r="F85" s="14">
        <v>1</v>
      </c>
      <c r="G85" s="19">
        <v>1</v>
      </c>
      <c r="H85" s="7">
        <f t="shared" si="5"/>
        <v>0.1725067385444744</v>
      </c>
      <c r="I85" s="7">
        <f t="shared" si="6"/>
        <v>0.20665009322560599</v>
      </c>
      <c r="J85" s="7">
        <f t="shared" si="7"/>
        <v>0.22673031026252988</v>
      </c>
      <c r="K85" s="30">
        <f t="shared" si="8"/>
        <v>8.0826030840448291E-3</v>
      </c>
      <c r="L85" s="25">
        <f t="shared" si="9"/>
        <v>6</v>
      </c>
      <c r="M85" s="25">
        <f t="shared" si="10"/>
        <v>9</v>
      </c>
      <c r="N85" s="25">
        <f t="shared" si="11"/>
        <v>1</v>
      </c>
      <c r="O85" s="25">
        <f t="shared" si="12"/>
        <v>1</v>
      </c>
      <c r="P85" s="14">
        <f t="shared" si="13"/>
        <v>2</v>
      </c>
      <c r="Q85" s="14">
        <f t="shared" si="14"/>
        <v>1</v>
      </c>
      <c r="R85" s="9">
        <f t="shared" si="15"/>
        <v>1</v>
      </c>
    </row>
    <row r="86" spans="1:18" x14ac:dyDescent="0.2">
      <c r="A86" s="14">
        <v>17</v>
      </c>
      <c r="B86" s="14">
        <v>0</v>
      </c>
      <c r="C86" s="14">
        <v>2</v>
      </c>
      <c r="D86" s="17">
        <v>0</v>
      </c>
      <c r="E86" s="18">
        <v>4</v>
      </c>
      <c r="F86" s="14">
        <v>2</v>
      </c>
      <c r="G86" s="19">
        <v>1</v>
      </c>
      <c r="H86" s="7">
        <f t="shared" si="5"/>
        <v>0.1725067385444744</v>
      </c>
      <c r="I86" s="7">
        <f t="shared" si="6"/>
        <v>0.20665009322560599</v>
      </c>
      <c r="J86" s="7">
        <f t="shared" si="7"/>
        <v>0.27207637231503584</v>
      </c>
      <c r="K86" s="30">
        <f t="shared" si="8"/>
        <v>9.6991237008537939E-3</v>
      </c>
      <c r="L86" s="25">
        <f t="shared" si="9"/>
        <v>6</v>
      </c>
      <c r="M86" s="25">
        <f t="shared" si="10"/>
        <v>7</v>
      </c>
      <c r="N86" s="25">
        <f t="shared" si="11"/>
        <v>2</v>
      </c>
      <c r="O86" s="25">
        <f t="shared" si="12"/>
        <v>1</v>
      </c>
      <c r="P86" s="14">
        <f t="shared" si="13"/>
        <v>2</v>
      </c>
      <c r="Q86" s="14">
        <f t="shared" si="14"/>
        <v>1</v>
      </c>
      <c r="R86" s="9">
        <f t="shared" si="15"/>
        <v>1</v>
      </c>
    </row>
    <row r="87" spans="1:18" x14ac:dyDescent="0.2">
      <c r="A87" s="14">
        <v>18</v>
      </c>
      <c r="B87" s="14">
        <v>0</v>
      </c>
      <c r="C87" s="14">
        <v>2</v>
      </c>
      <c r="D87" s="17">
        <v>2</v>
      </c>
      <c r="E87" s="18">
        <v>3</v>
      </c>
      <c r="F87" s="14">
        <v>4</v>
      </c>
      <c r="G87" s="19">
        <v>1</v>
      </c>
      <c r="H87" s="7">
        <f t="shared" si="5"/>
        <v>0.1725067385444744</v>
      </c>
      <c r="I87" s="7">
        <f t="shared" si="6"/>
        <v>0.20665009322560599</v>
      </c>
      <c r="J87" s="7">
        <f t="shared" si="7"/>
        <v>0.50119331742243445</v>
      </c>
      <c r="K87" s="30">
        <f t="shared" si="8"/>
        <v>1.7866806817362253E-2</v>
      </c>
      <c r="L87" s="25">
        <f t="shared" si="9"/>
        <v>6</v>
      </c>
      <c r="M87" s="25">
        <f t="shared" si="10"/>
        <v>6</v>
      </c>
      <c r="N87" s="25">
        <f t="shared" si="11"/>
        <v>4</v>
      </c>
      <c r="O87" s="25">
        <f t="shared" si="12"/>
        <v>1</v>
      </c>
      <c r="P87" s="14">
        <f t="shared" si="13"/>
        <v>1</v>
      </c>
      <c r="Q87" s="14">
        <f t="shared" si="14"/>
        <v>2</v>
      </c>
      <c r="R87" s="9">
        <f t="shared" si="15"/>
        <v>1</v>
      </c>
    </row>
    <row r="88" spans="1:18" x14ac:dyDescent="0.2">
      <c r="A88" s="14">
        <v>19</v>
      </c>
      <c r="B88" s="14">
        <v>2</v>
      </c>
      <c r="C88" s="14">
        <v>1</v>
      </c>
      <c r="D88" s="14">
        <v>1</v>
      </c>
      <c r="E88" s="18">
        <v>3</v>
      </c>
      <c r="F88" s="14">
        <v>0</v>
      </c>
      <c r="G88" s="19">
        <v>6</v>
      </c>
      <c r="H88" s="7">
        <f t="shared" si="5"/>
        <v>8.6253369272237201E-2</v>
      </c>
      <c r="I88" s="7">
        <f t="shared" si="6"/>
        <v>0.54319453076445001</v>
      </c>
      <c r="J88" s="7">
        <f t="shared" si="7"/>
        <v>0.22673031026252988</v>
      </c>
      <c r="K88" s="30">
        <f t="shared" si="8"/>
        <v>1.0622849767601776E-2</v>
      </c>
      <c r="L88" s="25">
        <f t="shared" si="9"/>
        <v>6</v>
      </c>
      <c r="M88" s="25">
        <f t="shared" si="10"/>
        <v>6</v>
      </c>
      <c r="N88" s="25">
        <f t="shared" si="11"/>
        <v>0</v>
      </c>
      <c r="O88" s="25">
        <f t="shared" si="12"/>
        <v>6</v>
      </c>
      <c r="P88" s="14">
        <f t="shared" si="13"/>
        <v>1</v>
      </c>
      <c r="Q88" s="14">
        <f t="shared" si="14"/>
        <v>3</v>
      </c>
      <c r="R88" s="9">
        <f t="shared" si="15"/>
        <v>0.66666666666666663</v>
      </c>
    </row>
    <row r="89" spans="1:18" x14ac:dyDescent="0.2">
      <c r="A89" s="14">
        <v>20</v>
      </c>
      <c r="B89" s="14">
        <v>2</v>
      </c>
      <c r="C89" s="14">
        <v>1</v>
      </c>
      <c r="D89" s="14">
        <v>0</v>
      </c>
      <c r="E89" s="18">
        <v>1</v>
      </c>
      <c r="F89" s="14">
        <v>1</v>
      </c>
      <c r="G89" s="19">
        <v>6</v>
      </c>
      <c r="H89" s="7">
        <f t="shared" si="5"/>
        <v>8.6253369272237201E-2</v>
      </c>
      <c r="I89" s="7">
        <f t="shared" si="6"/>
        <v>0.54319453076445001</v>
      </c>
      <c r="J89" s="7">
        <f t="shared" si="7"/>
        <v>0.27207637231503584</v>
      </c>
      <c r="K89" s="30">
        <f t="shared" si="8"/>
        <v>1.274741972112213E-2</v>
      </c>
      <c r="L89" s="25">
        <f t="shared" si="9"/>
        <v>6</v>
      </c>
      <c r="M89" s="25">
        <f t="shared" si="10"/>
        <v>4</v>
      </c>
      <c r="N89" s="25">
        <f t="shared" si="11"/>
        <v>1</v>
      </c>
      <c r="O89" s="25">
        <f t="shared" si="12"/>
        <v>6</v>
      </c>
      <c r="P89" s="14">
        <f t="shared" si="13"/>
        <v>1</v>
      </c>
      <c r="Q89" s="14">
        <f t="shared" si="14"/>
        <v>2</v>
      </c>
      <c r="R89" s="9">
        <f t="shared" si="15"/>
        <v>1</v>
      </c>
    </row>
    <row r="90" spans="1:18" x14ac:dyDescent="0.2">
      <c r="A90" s="14">
        <v>21</v>
      </c>
      <c r="B90" s="14">
        <v>2</v>
      </c>
      <c r="C90" s="14">
        <v>1</v>
      </c>
      <c r="D90" s="14">
        <v>2</v>
      </c>
      <c r="E90" s="18">
        <v>0</v>
      </c>
      <c r="F90" s="14">
        <v>3</v>
      </c>
      <c r="G90" s="19">
        <v>6</v>
      </c>
      <c r="H90" s="7">
        <f t="shared" si="5"/>
        <v>8.6253369272237201E-2</v>
      </c>
      <c r="I90" s="7">
        <f t="shared" si="6"/>
        <v>0.54319453076445001</v>
      </c>
      <c r="J90" s="7">
        <f t="shared" si="7"/>
        <v>0.50119331742243445</v>
      </c>
      <c r="K90" s="30">
        <f t="shared" si="8"/>
        <v>2.348208895996182E-2</v>
      </c>
      <c r="L90" s="25">
        <f t="shared" si="9"/>
        <v>6</v>
      </c>
      <c r="M90" s="25">
        <f t="shared" si="10"/>
        <v>3</v>
      </c>
      <c r="N90" s="25">
        <f t="shared" si="11"/>
        <v>3</v>
      </c>
      <c r="O90" s="25">
        <f t="shared" si="12"/>
        <v>6</v>
      </c>
      <c r="P90" s="14">
        <f t="shared" si="13"/>
        <v>1</v>
      </c>
      <c r="Q90" s="14">
        <f t="shared" si="14"/>
        <v>2</v>
      </c>
      <c r="R90" s="9">
        <f t="shared" si="15"/>
        <v>1</v>
      </c>
    </row>
    <row r="91" spans="1:18" x14ac:dyDescent="0.2">
      <c r="A91" s="14">
        <v>22</v>
      </c>
      <c r="B91" s="14">
        <v>2</v>
      </c>
      <c r="C91" s="14">
        <v>0</v>
      </c>
      <c r="D91" s="17">
        <v>1</v>
      </c>
      <c r="E91" s="18">
        <v>4</v>
      </c>
      <c r="F91" s="14">
        <v>0</v>
      </c>
      <c r="G91" s="19">
        <v>4</v>
      </c>
      <c r="H91" s="7">
        <f t="shared" si="5"/>
        <v>8.6253369272237201E-2</v>
      </c>
      <c r="I91" s="7">
        <f t="shared" si="6"/>
        <v>0.25015537600994409</v>
      </c>
      <c r="J91" s="7">
        <f t="shared" si="7"/>
        <v>0.22673031026252988</v>
      </c>
      <c r="K91" s="30">
        <f t="shared" si="8"/>
        <v>4.8921018666587121E-3</v>
      </c>
      <c r="L91" s="25">
        <f t="shared" si="9"/>
        <v>6</v>
      </c>
      <c r="M91" s="25">
        <f t="shared" si="10"/>
        <v>7</v>
      </c>
      <c r="N91" s="25">
        <f t="shared" si="11"/>
        <v>0</v>
      </c>
      <c r="O91" s="25">
        <f t="shared" si="12"/>
        <v>4</v>
      </c>
      <c r="P91" s="14">
        <f t="shared" si="13"/>
        <v>2</v>
      </c>
      <c r="Q91" s="14">
        <f t="shared" si="14"/>
        <v>1</v>
      </c>
      <c r="R91" s="9">
        <f t="shared" si="15"/>
        <v>1</v>
      </c>
    </row>
    <row r="92" spans="1:18" x14ac:dyDescent="0.2">
      <c r="A92" s="14">
        <v>23</v>
      </c>
      <c r="B92" s="14">
        <v>2</v>
      </c>
      <c r="C92" s="14">
        <v>0</v>
      </c>
      <c r="D92" s="17">
        <v>0</v>
      </c>
      <c r="E92" s="18">
        <v>2</v>
      </c>
      <c r="F92" s="14">
        <v>1</v>
      </c>
      <c r="G92" s="19">
        <v>4</v>
      </c>
      <c r="H92" s="7">
        <f t="shared" si="5"/>
        <v>8.6253369272237201E-2</v>
      </c>
      <c r="I92" s="7">
        <f t="shared" si="6"/>
        <v>0.25015537600994409</v>
      </c>
      <c r="J92" s="7">
        <f t="shared" si="7"/>
        <v>0.27207637231503584</v>
      </c>
      <c r="K92" s="30">
        <f t="shared" si="8"/>
        <v>5.8705222399904541E-3</v>
      </c>
      <c r="L92" s="25">
        <f t="shared" si="9"/>
        <v>6</v>
      </c>
      <c r="M92" s="25">
        <f t="shared" si="10"/>
        <v>5</v>
      </c>
      <c r="N92" s="25">
        <f t="shared" si="11"/>
        <v>1</v>
      </c>
      <c r="O92" s="25">
        <f t="shared" si="12"/>
        <v>4</v>
      </c>
      <c r="P92" s="14">
        <f t="shared" si="13"/>
        <v>1</v>
      </c>
      <c r="Q92" s="14">
        <f t="shared" si="14"/>
        <v>1</v>
      </c>
      <c r="R92" s="9">
        <f t="shared" si="15"/>
        <v>1</v>
      </c>
    </row>
    <row r="93" spans="1:18" x14ac:dyDescent="0.2">
      <c r="A93" s="14">
        <v>24</v>
      </c>
      <c r="B93" s="14">
        <v>2</v>
      </c>
      <c r="C93" s="14">
        <v>0</v>
      </c>
      <c r="D93" s="17">
        <v>2</v>
      </c>
      <c r="E93" s="18">
        <v>1</v>
      </c>
      <c r="F93" s="14">
        <v>3</v>
      </c>
      <c r="G93" s="19">
        <v>4</v>
      </c>
      <c r="H93" s="7">
        <f t="shared" si="5"/>
        <v>8.6253369272237201E-2</v>
      </c>
      <c r="I93" s="7">
        <f t="shared" si="6"/>
        <v>0.25015537600994409</v>
      </c>
      <c r="J93" s="7">
        <f t="shared" si="7"/>
        <v>0.50119331742243445</v>
      </c>
      <c r="K93" s="30">
        <f t="shared" si="8"/>
        <v>1.0814119915771889E-2</v>
      </c>
      <c r="L93" s="25">
        <f t="shared" si="9"/>
        <v>6</v>
      </c>
      <c r="M93" s="25">
        <f t="shared" si="10"/>
        <v>4</v>
      </c>
      <c r="N93" s="25">
        <f t="shared" si="11"/>
        <v>3</v>
      </c>
      <c r="O93" s="25">
        <f t="shared" si="12"/>
        <v>4</v>
      </c>
      <c r="P93" s="14">
        <f t="shared" si="13"/>
        <v>1</v>
      </c>
      <c r="Q93" s="14">
        <f t="shared" si="14"/>
        <v>1</v>
      </c>
      <c r="R93" s="9">
        <f t="shared" si="15"/>
        <v>1</v>
      </c>
    </row>
    <row r="94" spans="1:18" x14ac:dyDescent="0.2">
      <c r="A94" s="14">
        <v>25</v>
      </c>
      <c r="B94" s="14">
        <v>2</v>
      </c>
      <c r="C94" s="14">
        <v>2</v>
      </c>
      <c r="D94" s="17">
        <v>1</v>
      </c>
      <c r="E94" s="18">
        <v>6</v>
      </c>
      <c r="F94" s="14">
        <v>0</v>
      </c>
      <c r="G94" s="19">
        <v>3</v>
      </c>
      <c r="H94" s="7">
        <f t="shared" si="5"/>
        <v>8.6253369272237201E-2</v>
      </c>
      <c r="I94" s="7">
        <f t="shared" si="6"/>
        <v>0.20665009322560599</v>
      </c>
      <c r="J94" s="7">
        <f t="shared" si="7"/>
        <v>0.22673031026252988</v>
      </c>
      <c r="K94" s="30">
        <f t="shared" si="8"/>
        <v>4.0413015420224145E-3</v>
      </c>
      <c r="L94" s="25">
        <f t="shared" si="9"/>
        <v>6</v>
      </c>
      <c r="M94" s="25">
        <f t="shared" si="10"/>
        <v>9</v>
      </c>
      <c r="N94" s="25">
        <f t="shared" si="11"/>
        <v>0</v>
      </c>
      <c r="O94" s="25">
        <f t="shared" si="12"/>
        <v>3</v>
      </c>
      <c r="P94" s="14">
        <f t="shared" si="13"/>
        <v>2</v>
      </c>
      <c r="Q94" s="14">
        <f t="shared" si="14"/>
        <v>1</v>
      </c>
      <c r="R94" s="9">
        <f t="shared" si="15"/>
        <v>1</v>
      </c>
    </row>
    <row r="95" spans="1:18" x14ac:dyDescent="0.2">
      <c r="A95" s="14">
        <v>26</v>
      </c>
      <c r="B95" s="14">
        <v>2</v>
      </c>
      <c r="C95" s="14">
        <v>2</v>
      </c>
      <c r="D95" s="17">
        <v>0</v>
      </c>
      <c r="E95" s="18">
        <v>4</v>
      </c>
      <c r="F95" s="14">
        <v>1</v>
      </c>
      <c r="G95" s="19">
        <v>3</v>
      </c>
      <c r="H95" s="7">
        <f t="shared" si="5"/>
        <v>8.6253369272237201E-2</v>
      </c>
      <c r="I95" s="7">
        <f t="shared" si="6"/>
        <v>0.20665009322560599</v>
      </c>
      <c r="J95" s="7">
        <f t="shared" si="7"/>
        <v>0.27207637231503584</v>
      </c>
      <c r="K95" s="30">
        <f t="shared" si="8"/>
        <v>4.8495618504268969E-3</v>
      </c>
      <c r="L95" s="25">
        <f t="shared" si="9"/>
        <v>6</v>
      </c>
      <c r="M95" s="25">
        <f t="shared" si="10"/>
        <v>7</v>
      </c>
      <c r="N95" s="25">
        <f t="shared" si="11"/>
        <v>1</v>
      </c>
      <c r="O95" s="25">
        <f t="shared" si="12"/>
        <v>3</v>
      </c>
      <c r="P95" s="14">
        <f t="shared" si="13"/>
        <v>2</v>
      </c>
      <c r="Q95" s="14">
        <f t="shared" si="14"/>
        <v>1</v>
      </c>
      <c r="R95" s="9">
        <f t="shared" si="15"/>
        <v>1</v>
      </c>
    </row>
    <row r="96" spans="1:18" x14ac:dyDescent="0.2">
      <c r="A96" s="14">
        <v>27</v>
      </c>
      <c r="B96" s="14">
        <v>2</v>
      </c>
      <c r="C96" s="14">
        <v>2</v>
      </c>
      <c r="D96" s="17">
        <v>2</v>
      </c>
      <c r="E96" s="18">
        <v>3</v>
      </c>
      <c r="F96" s="14">
        <v>3</v>
      </c>
      <c r="G96" s="19">
        <v>3</v>
      </c>
      <c r="H96" s="7">
        <f t="shared" si="5"/>
        <v>8.6253369272237201E-2</v>
      </c>
      <c r="I96" s="7">
        <f t="shared" si="6"/>
        <v>0.20665009322560599</v>
      </c>
      <c r="J96" s="7">
        <f t="shared" si="7"/>
        <v>0.50119331742243445</v>
      </c>
      <c r="K96" s="30">
        <f t="shared" si="8"/>
        <v>8.9334034086811266E-3</v>
      </c>
      <c r="L96" s="25">
        <f t="shared" si="9"/>
        <v>6</v>
      </c>
      <c r="M96" s="25">
        <f t="shared" si="10"/>
        <v>6</v>
      </c>
      <c r="N96" s="25">
        <f t="shared" si="11"/>
        <v>3</v>
      </c>
      <c r="O96" s="25">
        <f t="shared" si="12"/>
        <v>3</v>
      </c>
      <c r="P96" s="14">
        <f t="shared" si="13"/>
        <v>1</v>
      </c>
      <c r="Q96" s="14">
        <f t="shared" si="14"/>
        <v>2</v>
      </c>
      <c r="R96" s="9">
        <f t="shared" si="15"/>
        <v>1</v>
      </c>
    </row>
  </sheetData>
  <mergeCells count="91">
    <mergeCell ref="M2:Q3"/>
    <mergeCell ref="R2:R11"/>
    <mergeCell ref="A3:E3"/>
    <mergeCell ref="F3:H3"/>
    <mergeCell ref="A5:F5"/>
    <mergeCell ref="G5:I5"/>
    <mergeCell ref="A6:E6"/>
    <mergeCell ref="G6:I6"/>
    <mergeCell ref="G7:I7"/>
    <mergeCell ref="G8:I8"/>
    <mergeCell ref="M8:Q8"/>
    <mergeCell ref="A10:H11"/>
    <mergeCell ref="A12:D12"/>
    <mergeCell ref="F12:H12"/>
    <mergeCell ref="A13:D13"/>
    <mergeCell ref="F13:H13"/>
    <mergeCell ref="A14:D14"/>
    <mergeCell ref="F14:H14"/>
    <mergeCell ref="A15:D15"/>
    <mergeCell ref="F15:H15"/>
    <mergeCell ref="A16:D16"/>
    <mergeCell ref="F16:H16"/>
    <mergeCell ref="A17:D17"/>
    <mergeCell ref="F17:H17"/>
    <mergeCell ref="L21:O21"/>
    <mergeCell ref="S21:S32"/>
    <mergeCell ref="E24:H24"/>
    <mergeCell ref="B26:D26"/>
    <mergeCell ref="E26:F26"/>
    <mergeCell ref="G26:I26"/>
    <mergeCell ref="M26:O26"/>
    <mergeCell ref="B27:D27"/>
    <mergeCell ref="E27:F27"/>
    <mergeCell ref="G27:I27"/>
    <mergeCell ref="M27:O27"/>
    <mergeCell ref="B28:D28"/>
    <mergeCell ref="E28:F28"/>
    <mergeCell ref="G28:I28"/>
    <mergeCell ref="M28:O28"/>
    <mergeCell ref="A30:C30"/>
    <mergeCell ref="H33:R34"/>
    <mergeCell ref="D35:D36"/>
    <mergeCell ref="E35:G35"/>
    <mergeCell ref="H35:H36"/>
    <mergeCell ref="I35:I36"/>
    <mergeCell ref="J35:J36"/>
    <mergeCell ref="K35:N36"/>
    <mergeCell ref="O35:Q36"/>
    <mergeCell ref="R35:S36"/>
    <mergeCell ref="R37:S63"/>
    <mergeCell ref="D38:D40"/>
    <mergeCell ref="I38:I40"/>
    <mergeCell ref="K38:N40"/>
    <mergeCell ref="O38:Q40"/>
    <mergeCell ref="D41:D43"/>
    <mergeCell ref="I41:I43"/>
    <mergeCell ref="K41:N43"/>
    <mergeCell ref="D48:D53"/>
    <mergeCell ref="I48:I53"/>
    <mergeCell ref="K48:N53"/>
    <mergeCell ref="O48:Q53"/>
    <mergeCell ref="K37:N37"/>
    <mergeCell ref="O37:Q37"/>
    <mergeCell ref="O41:Q43"/>
    <mergeCell ref="D44:D47"/>
    <mergeCell ref="I44:I47"/>
    <mergeCell ref="K44:N47"/>
    <mergeCell ref="O44:Q47"/>
    <mergeCell ref="D54:D56"/>
    <mergeCell ref="I54:I56"/>
    <mergeCell ref="K54:N56"/>
    <mergeCell ref="O54:Q56"/>
    <mergeCell ref="D57:D59"/>
    <mergeCell ref="I57:I59"/>
    <mergeCell ref="K57:N59"/>
    <mergeCell ref="O57:Q59"/>
    <mergeCell ref="D60:D62"/>
    <mergeCell ref="I60:I62"/>
    <mergeCell ref="K60:N62"/>
    <mergeCell ref="O60:Q62"/>
    <mergeCell ref="K63:N63"/>
    <mergeCell ref="O63:Q63"/>
    <mergeCell ref="A67:K67"/>
    <mergeCell ref="L67:O68"/>
    <mergeCell ref="P67:P69"/>
    <mergeCell ref="Q67:Q69"/>
    <mergeCell ref="R67:R69"/>
    <mergeCell ref="A68:A69"/>
    <mergeCell ref="B68:D68"/>
    <mergeCell ref="E68:G68"/>
    <mergeCell ref="H68:K68"/>
  </mergeCells>
  <conditionalFormatting sqref="R20">
    <cfRule type="cellIs" dxfId="7" priority="2" operator="greaterThan">
      <formula>0</formula>
    </cfRule>
  </conditionalFormatting>
  <conditionalFormatting sqref="R70:R96">
    <cfRule type="cellIs" dxfId="6" priority="1" operator="greaterThan">
      <formula>0</formula>
    </cfRule>
  </conditionalFormatting>
  <pageMargins left="0.7" right="0.7" top="0.78740157499999996" bottom="0.78740157499999996" header="0.3" footer="0.3"/>
  <pageSetup paperSize="9" scale="50" fitToWidth="0" orientation="portrait" r:id="rId1"/>
  <ignoredErrors>
    <ignoredError sqref="I38:N40 I60:N62 I41 K41:N41 I42 K42:N42 I43 K43:N43 I44 K44:N44 I45 K45:N45 I46 K46:N46 I47 K47:N47 I48 K48:N48 I49 K49:N49 I50 K50:N50 I51 K51:N51 I52 K52:N52 I53 K53:N53 I54 K54:N54 I55 K55:N55 I56 K56:N56 I57 K57:N57 I58 K58:N58 I59 K59:N59"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S97"/>
  <sheetViews>
    <sheetView topLeftCell="A29" workbookViewId="0">
      <selection activeCell="H64" sqref="H64"/>
    </sheetView>
  </sheetViews>
  <sheetFormatPr baseColWidth="10" defaultRowHeight="15" x14ac:dyDescent="0.2"/>
  <cols>
    <col min="1" max="1" width="4.1640625" customWidth="1"/>
    <col min="2" max="7" width="4.5" customWidth="1"/>
    <col min="8" max="10" width="8.5" customWidth="1"/>
    <col min="11" max="11" width="9.83203125" customWidth="1"/>
    <col min="12" max="15" width="4.5" customWidth="1"/>
    <col min="16" max="16" width="9.83203125" customWidth="1"/>
    <col min="18" max="18" width="9.1640625" customWidth="1"/>
    <col min="19" max="19" width="8.5" customWidth="1"/>
  </cols>
  <sheetData>
    <row r="2" spans="1:18" x14ac:dyDescent="0.2">
      <c r="M2" s="132" t="s">
        <v>58</v>
      </c>
      <c r="N2" s="132"/>
      <c r="O2" s="132"/>
      <c r="P2" s="132"/>
      <c r="Q2" s="132"/>
      <c r="R2" s="125" t="s">
        <v>87</v>
      </c>
    </row>
    <row r="3" spans="1:18" x14ac:dyDescent="0.2">
      <c r="A3" s="119" t="s">
        <v>49</v>
      </c>
      <c r="B3" s="119"/>
      <c r="C3" s="119"/>
      <c r="D3" s="119"/>
      <c r="E3" s="119"/>
      <c r="F3" s="120" t="s">
        <v>30</v>
      </c>
      <c r="G3" s="120"/>
      <c r="H3" s="120"/>
      <c r="I3" t="s">
        <v>55</v>
      </c>
      <c r="M3" s="132"/>
      <c r="N3" s="132"/>
      <c r="O3" s="132"/>
      <c r="P3" s="132"/>
      <c r="Q3" s="132"/>
      <c r="R3" s="125"/>
    </row>
    <row r="4" spans="1:18" ht="19" x14ac:dyDescent="0.25">
      <c r="C4" s="20"/>
      <c r="D4" s="20"/>
      <c r="E4" s="20"/>
      <c r="O4" s="14" t="s">
        <v>42</v>
      </c>
      <c r="P4" s="24">
        <f>B38</f>
        <v>3</v>
      </c>
      <c r="R4" s="125"/>
    </row>
    <row r="5" spans="1:18" ht="19" x14ac:dyDescent="0.25">
      <c r="A5" s="107" t="s">
        <v>53</v>
      </c>
      <c r="B5" s="119"/>
      <c r="C5" s="119"/>
      <c r="D5" s="119"/>
      <c r="E5" s="119"/>
      <c r="F5" s="119"/>
      <c r="G5" s="121" t="str">
        <f>F3</f>
        <v>Schweiz</v>
      </c>
      <c r="H5" s="121"/>
      <c r="I5" s="121"/>
      <c r="J5" s="14" t="s">
        <v>38</v>
      </c>
      <c r="O5" s="14" t="s">
        <v>43</v>
      </c>
      <c r="P5" s="24">
        <f t="shared" ref="P5:P6" si="0">B39</f>
        <v>3</v>
      </c>
      <c r="R5" s="125"/>
    </row>
    <row r="6" spans="1:18" ht="19" x14ac:dyDescent="0.25">
      <c r="A6" s="120" t="s">
        <v>78</v>
      </c>
      <c r="B6" s="119"/>
      <c r="C6" s="119"/>
      <c r="D6" s="119"/>
      <c r="E6" s="119"/>
      <c r="G6" s="121" t="s">
        <v>22</v>
      </c>
      <c r="H6" s="121"/>
      <c r="I6" s="121"/>
      <c r="J6" s="14" t="s">
        <v>39</v>
      </c>
      <c r="O6" s="14" t="s">
        <v>57</v>
      </c>
      <c r="P6" s="24">
        <f t="shared" si="0"/>
        <v>3</v>
      </c>
      <c r="R6" s="125"/>
    </row>
    <row r="7" spans="1:18" ht="17.25" customHeight="1" x14ac:dyDescent="0.2">
      <c r="C7" s="1"/>
      <c r="D7" s="1"/>
      <c r="E7" s="13"/>
      <c r="G7" s="121" t="s">
        <v>19</v>
      </c>
      <c r="H7" s="121"/>
      <c r="I7" s="121"/>
      <c r="J7" s="14" t="s">
        <v>40</v>
      </c>
      <c r="R7" s="119"/>
    </row>
    <row r="8" spans="1:18" ht="18.75" customHeight="1" x14ac:dyDescent="0.2">
      <c r="C8" s="1"/>
      <c r="D8" s="1"/>
      <c r="E8" s="13"/>
      <c r="G8" s="121" t="s">
        <v>117</v>
      </c>
      <c r="H8" s="121"/>
      <c r="I8" s="121"/>
      <c r="J8" s="14" t="s">
        <v>41</v>
      </c>
      <c r="M8" s="120"/>
      <c r="N8" s="120"/>
      <c r="O8" s="120"/>
      <c r="P8" s="120"/>
      <c r="Q8" s="120"/>
      <c r="R8" s="119"/>
    </row>
    <row r="9" spans="1:18" ht="18.75" customHeight="1" x14ac:dyDescent="0.2">
      <c r="C9" s="1"/>
      <c r="D9" s="1"/>
      <c r="E9" s="13"/>
      <c r="G9" s="13"/>
      <c r="H9" s="13"/>
      <c r="I9" s="13"/>
      <c r="J9" s="13"/>
      <c r="M9" s="32"/>
      <c r="N9" s="32"/>
      <c r="O9" s="32"/>
      <c r="P9" s="32"/>
      <c r="Q9" s="32"/>
      <c r="R9" s="119"/>
    </row>
    <row r="10" spans="1:18" x14ac:dyDescent="0.2">
      <c r="A10" s="126" t="s">
        <v>88</v>
      </c>
      <c r="B10" s="127"/>
      <c r="C10" s="127"/>
      <c r="D10" s="127"/>
      <c r="E10" s="127"/>
      <c r="F10" s="127"/>
      <c r="G10" s="127"/>
      <c r="H10" s="128"/>
      <c r="J10" s="13"/>
      <c r="O10" s="42"/>
      <c r="P10" s="13"/>
      <c r="Q10" s="43"/>
      <c r="R10" s="119"/>
    </row>
    <row r="11" spans="1:18" x14ac:dyDescent="0.2">
      <c r="A11" s="129"/>
      <c r="B11" s="130"/>
      <c r="C11" s="130"/>
      <c r="D11" s="130"/>
      <c r="E11" s="130"/>
      <c r="F11" s="130"/>
      <c r="G11" s="130"/>
      <c r="H11" s="131"/>
      <c r="I11" s="47">
        <v>1</v>
      </c>
      <c r="J11" s="22">
        <v>0</v>
      </c>
      <c r="K11" s="22">
        <v>2</v>
      </c>
      <c r="M11" s="32" t="s">
        <v>59</v>
      </c>
      <c r="N11" s="32"/>
      <c r="O11" s="43"/>
      <c r="P11" s="46"/>
      <c r="Q11" s="43"/>
      <c r="R11" s="119"/>
    </row>
    <row r="12" spans="1:18" x14ac:dyDescent="0.2">
      <c r="A12" s="122" t="str">
        <f>G5</f>
        <v>Schweiz</v>
      </c>
      <c r="B12" s="123"/>
      <c r="C12" s="123"/>
      <c r="D12" s="123"/>
      <c r="E12" s="21" t="s">
        <v>56</v>
      </c>
      <c r="F12" s="121" t="str">
        <f>G6</f>
        <v>Kamerun</v>
      </c>
      <c r="G12" s="123"/>
      <c r="H12" s="123"/>
      <c r="I12" s="7">
        <f>Quoten_und_WSK!N59</f>
        <v>0.52926525529265245</v>
      </c>
      <c r="J12" s="7">
        <f>Quoten_und_WSK!O59</f>
        <v>0.28019925280199254</v>
      </c>
      <c r="K12" s="7">
        <f>Quoten_und_WSK!P59</f>
        <v>0.19053549190535493</v>
      </c>
      <c r="O12" s="26" t="s">
        <v>38</v>
      </c>
      <c r="P12" s="14">
        <f>SUM(P4:P6)</f>
        <v>9</v>
      </c>
      <c r="Q12" s="43"/>
    </row>
    <row r="13" spans="1:18" x14ac:dyDescent="0.2">
      <c r="A13" s="122" t="str">
        <f>G7</f>
        <v>Brasilien</v>
      </c>
      <c r="B13" s="123"/>
      <c r="C13" s="123"/>
      <c r="D13" s="123"/>
      <c r="E13" s="21" t="s">
        <v>56</v>
      </c>
      <c r="F13" s="121" t="str">
        <f>G8</f>
        <v>Serbien</v>
      </c>
      <c r="G13" s="123"/>
      <c r="H13" s="123"/>
      <c r="I13" s="7">
        <f>Quoten_und_WSK!N60</f>
        <v>0.65386611312921639</v>
      </c>
      <c r="J13" s="7">
        <f>Quoten_und_WSK!O60</f>
        <v>0.21069019200830308</v>
      </c>
      <c r="K13" s="7">
        <f>Quoten_und_WSK!P60</f>
        <v>0.13544369486248053</v>
      </c>
      <c r="O13" s="23" t="s">
        <v>39</v>
      </c>
      <c r="P13" s="31">
        <f>IF($P$4=3,0, IF($P$4=1,1,3))</f>
        <v>0</v>
      </c>
    </row>
    <row r="14" spans="1:18" x14ac:dyDescent="0.2">
      <c r="A14" s="122" t="str">
        <f>G6</f>
        <v>Kamerun</v>
      </c>
      <c r="B14" s="123"/>
      <c r="C14" s="123"/>
      <c r="D14" s="123"/>
      <c r="E14" s="21" t="s">
        <v>56</v>
      </c>
      <c r="F14" s="121" t="str">
        <f>G8</f>
        <v>Serbien</v>
      </c>
      <c r="G14" s="123"/>
      <c r="H14" s="123"/>
      <c r="I14" s="7">
        <f>Quoten_und_WSK!N61</f>
        <v>0.25541795665634676</v>
      </c>
      <c r="J14" s="7">
        <f>Quoten_und_WSK!O61</f>
        <v>0.31501547987616108</v>
      </c>
      <c r="K14" s="7">
        <f>Quoten_und_WSK!P61</f>
        <v>0.42956656346749228</v>
      </c>
      <c r="O14" s="14" t="s">
        <v>40</v>
      </c>
      <c r="P14" s="31">
        <f>IF($P$5=3,0, IF($P$5=1,1,3))</f>
        <v>0</v>
      </c>
    </row>
    <row r="15" spans="1:18" x14ac:dyDescent="0.2">
      <c r="A15" s="122" t="str">
        <f>G7</f>
        <v>Brasilien</v>
      </c>
      <c r="B15" s="123"/>
      <c r="C15" s="123"/>
      <c r="D15" s="123"/>
      <c r="E15" s="21" t="s">
        <v>56</v>
      </c>
      <c r="F15" s="121" t="str">
        <f>G5</f>
        <v>Schweiz</v>
      </c>
      <c r="G15" s="123"/>
      <c r="H15" s="123"/>
      <c r="I15" s="7">
        <f>Quoten_und_WSK!N62</f>
        <v>0.63306908267270678</v>
      </c>
      <c r="J15" s="7">
        <f>Quoten_und_WSK!O62</f>
        <v>0.22083805209513024</v>
      </c>
      <c r="K15" s="7">
        <f>Quoten_und_WSK!P62</f>
        <v>0.14609286523216308</v>
      </c>
      <c r="O15" s="14" t="s">
        <v>41</v>
      </c>
      <c r="P15" s="31">
        <f>IF($P$6=3,0, IF($P$6=1,1,3))</f>
        <v>0</v>
      </c>
    </row>
    <row r="16" spans="1:18" x14ac:dyDescent="0.2">
      <c r="A16" s="122" t="str">
        <f>G6</f>
        <v>Kamerun</v>
      </c>
      <c r="B16" s="123"/>
      <c r="C16" s="123"/>
      <c r="D16" s="123"/>
      <c r="E16" s="21" t="s">
        <v>56</v>
      </c>
      <c r="F16" s="121" t="str">
        <f>G7</f>
        <v>Brasilien</v>
      </c>
      <c r="G16" s="123"/>
      <c r="H16" s="123"/>
      <c r="I16" s="7">
        <f>Quoten_und_WSK!N63</f>
        <v>0.10563380281690141</v>
      </c>
      <c r="J16" s="7">
        <f>Quoten_und_WSK!O63</f>
        <v>0.19014084507042253</v>
      </c>
      <c r="K16" s="7">
        <f>Quoten_und_WSK!P63</f>
        <v>0.70422535211267601</v>
      </c>
    </row>
    <row r="17" spans="1:19" x14ac:dyDescent="0.2">
      <c r="A17" s="122" t="str">
        <f>G8</f>
        <v>Serbien</v>
      </c>
      <c r="B17" s="123"/>
      <c r="C17" s="123"/>
      <c r="D17" s="123"/>
      <c r="E17" s="21" t="s">
        <v>56</v>
      </c>
      <c r="F17" s="121" t="str">
        <f>G5</f>
        <v>Schweiz</v>
      </c>
      <c r="G17" s="123"/>
      <c r="H17" s="123"/>
      <c r="I17" s="7">
        <f>Quoten_und_WSK!N64</f>
        <v>0.33972821742605919</v>
      </c>
      <c r="J17" s="7">
        <f>Quoten_und_WSK!O64</f>
        <v>0.27977617905675461</v>
      </c>
      <c r="K17" s="7">
        <f>Quoten_und_WSK!P64</f>
        <v>0.38049560351718625</v>
      </c>
    </row>
    <row r="20" spans="1:19" x14ac:dyDescent="0.2">
      <c r="A20" s="13"/>
      <c r="B20" s="13"/>
      <c r="C20" s="13"/>
      <c r="D20" s="13"/>
      <c r="E20" s="13"/>
      <c r="F20" s="13"/>
      <c r="G20" s="13"/>
      <c r="H20" s="38"/>
      <c r="I20" s="38"/>
      <c r="J20" s="38"/>
      <c r="K20" s="39"/>
      <c r="L20" s="40"/>
      <c r="M20" s="40"/>
      <c r="N20" s="40"/>
      <c r="O20" s="40"/>
      <c r="P20" s="13"/>
      <c r="Q20" s="13"/>
      <c r="R20" s="41"/>
      <c r="S20" s="38"/>
    </row>
    <row r="21" spans="1:19" x14ac:dyDescent="0.2">
      <c r="A21" t="s">
        <v>94</v>
      </c>
      <c r="L21" s="72" t="str">
        <f>F3</f>
        <v>Schweiz</v>
      </c>
      <c r="M21" s="72"/>
      <c r="N21" s="72"/>
      <c r="O21" s="72"/>
      <c r="P21" t="s">
        <v>75</v>
      </c>
      <c r="S21" s="124" t="s">
        <v>79</v>
      </c>
    </row>
    <row r="22" spans="1:19" x14ac:dyDescent="0.2">
      <c r="A22" t="s">
        <v>95</v>
      </c>
      <c r="S22" s="124"/>
    </row>
    <row r="23" spans="1:19" x14ac:dyDescent="0.2">
      <c r="S23" s="124"/>
    </row>
    <row r="24" spans="1:19" x14ac:dyDescent="0.2">
      <c r="A24" t="s">
        <v>65</v>
      </c>
      <c r="E24" s="72" t="str">
        <f>F3</f>
        <v>Schweiz</v>
      </c>
      <c r="F24" s="72"/>
      <c r="G24" s="72"/>
      <c r="H24" s="72"/>
      <c r="S24" s="124"/>
    </row>
    <row r="25" spans="1:19" x14ac:dyDescent="0.2">
      <c r="S25" s="124"/>
    </row>
    <row r="26" spans="1:19" x14ac:dyDescent="0.2">
      <c r="B26" s="72" t="str">
        <f>IF(P4=3,"Sieg",IF(P4=1,"Remis","Niederlage"))</f>
        <v>Sieg</v>
      </c>
      <c r="C26" s="72"/>
      <c r="D26" s="72"/>
      <c r="E26" s="72" t="s">
        <v>64</v>
      </c>
      <c r="F26" s="72"/>
      <c r="G26" s="107" t="str">
        <f>G6</f>
        <v>Kamerun</v>
      </c>
      <c r="H26" s="107"/>
      <c r="I26" s="107"/>
      <c r="J26" t="s">
        <v>72</v>
      </c>
      <c r="M26" s="133">
        <f>IF(P4=3,I12, IF(P4=1,J12,K12))</f>
        <v>0.52926525529265245</v>
      </c>
      <c r="N26" s="133"/>
      <c r="O26" s="133"/>
      <c r="P26" t="s">
        <v>73</v>
      </c>
      <c r="S26" s="124"/>
    </row>
    <row r="27" spans="1:19" x14ac:dyDescent="0.2">
      <c r="B27" s="72" t="str">
        <f>IF(P5=3,"Sieg",IF(P5=1,"Remis","Niederlage"))</f>
        <v>Sieg</v>
      </c>
      <c r="C27" s="72"/>
      <c r="D27" s="72"/>
      <c r="E27" s="72" t="s">
        <v>64</v>
      </c>
      <c r="F27" s="72"/>
      <c r="G27" s="107" t="str">
        <f>G7</f>
        <v>Brasilien</v>
      </c>
      <c r="H27" s="107"/>
      <c r="I27" s="107"/>
      <c r="J27" t="s">
        <v>72</v>
      </c>
      <c r="M27" s="133">
        <f>IF(P5=3,K15, IF(P5=1,J15,I15))</f>
        <v>0.14609286523216308</v>
      </c>
      <c r="N27" s="133"/>
      <c r="O27" s="133"/>
      <c r="P27" t="s">
        <v>73</v>
      </c>
      <c r="S27" s="124"/>
    </row>
    <row r="28" spans="1:19" x14ac:dyDescent="0.2">
      <c r="B28" s="72" t="str">
        <f>IF(P6=3,"Sieg",IF(P6=1,"Remis","Niederlage"))</f>
        <v>Sieg</v>
      </c>
      <c r="C28" s="72"/>
      <c r="D28" s="72"/>
      <c r="E28" s="72" t="s">
        <v>64</v>
      </c>
      <c r="F28" s="72"/>
      <c r="G28" s="107" t="str">
        <f>G8</f>
        <v>Serbien</v>
      </c>
      <c r="H28" s="107"/>
      <c r="I28" s="107"/>
      <c r="J28" t="s">
        <v>72</v>
      </c>
      <c r="M28" s="133">
        <f>IF(P6=3,K17, IF(P6=1,J17,I17))</f>
        <v>0.38049560351718625</v>
      </c>
      <c r="N28" s="133"/>
      <c r="O28" s="133"/>
      <c r="P28" t="s">
        <v>73</v>
      </c>
      <c r="S28" s="124"/>
    </row>
    <row r="29" spans="1:19" x14ac:dyDescent="0.2">
      <c r="S29" s="124"/>
    </row>
    <row r="30" spans="1:19" x14ac:dyDescent="0.2">
      <c r="A30" s="119" t="s">
        <v>66</v>
      </c>
      <c r="B30" s="119"/>
      <c r="C30" s="119"/>
      <c r="E30" s="1"/>
      <c r="S30" s="124"/>
    </row>
    <row r="31" spans="1:19" x14ac:dyDescent="0.2">
      <c r="B31" s="28" t="s">
        <v>69</v>
      </c>
      <c r="C31" s="1" t="s">
        <v>67</v>
      </c>
      <c r="D31">
        <f>P4</f>
        <v>3</v>
      </c>
      <c r="E31">
        <f>P5</f>
        <v>3</v>
      </c>
      <c r="F31">
        <f>P6</f>
        <v>3</v>
      </c>
      <c r="G31" t="s">
        <v>68</v>
      </c>
      <c r="H31" s="29">
        <f>M26*M27*M28</f>
        <v>2.9420634487644339E-2</v>
      </c>
      <c r="I31" s="29"/>
      <c r="S31" s="124"/>
    </row>
    <row r="32" spans="1:19" x14ac:dyDescent="0.2">
      <c r="B32" s="28" t="s">
        <v>70</v>
      </c>
      <c r="C32" s="1" t="s">
        <v>71</v>
      </c>
      <c r="D32">
        <f>P4</f>
        <v>3</v>
      </c>
      <c r="E32">
        <f>P5</f>
        <v>3</v>
      </c>
      <c r="F32">
        <f>P6</f>
        <v>3</v>
      </c>
      <c r="G32" t="s">
        <v>68</v>
      </c>
      <c r="H32" s="29">
        <f>SUMPRODUCT(K70:K96,R70:R96)</f>
        <v>1.0000000000000002</v>
      </c>
      <c r="I32" s="29"/>
      <c r="S32" s="124"/>
    </row>
    <row r="33" spans="1:19" ht="23.25" customHeight="1" x14ac:dyDescent="0.2">
      <c r="A33" s="34" t="s">
        <v>74</v>
      </c>
      <c r="B33" s="35"/>
      <c r="C33" s="35"/>
      <c r="D33" s="35"/>
      <c r="E33" s="35"/>
      <c r="F33" s="35"/>
      <c r="H33" s="118" t="s">
        <v>99</v>
      </c>
      <c r="I33" s="118"/>
      <c r="J33" s="118"/>
      <c r="K33" s="118"/>
      <c r="L33" s="118"/>
      <c r="M33" s="118"/>
      <c r="N33" s="118"/>
      <c r="O33" s="118"/>
      <c r="P33" s="118"/>
      <c r="Q33" s="118"/>
      <c r="R33" s="118"/>
    </row>
    <row r="34" spans="1:19" ht="24" x14ac:dyDescent="0.2">
      <c r="A34" s="33"/>
      <c r="B34" s="33"/>
      <c r="C34" s="33"/>
      <c r="D34" s="33"/>
      <c r="E34" s="33"/>
      <c r="F34" s="33"/>
      <c r="H34" s="118"/>
      <c r="I34" s="118"/>
      <c r="J34" s="118"/>
      <c r="K34" s="118"/>
      <c r="L34" s="118"/>
      <c r="M34" s="118"/>
      <c r="N34" s="118"/>
      <c r="O34" s="118"/>
      <c r="P34" s="118"/>
      <c r="Q34" s="118"/>
      <c r="R34" s="118"/>
    </row>
    <row r="35" spans="1:19" ht="20.25" customHeight="1" x14ac:dyDescent="0.2">
      <c r="A35" s="13"/>
      <c r="B35" s="13"/>
      <c r="D35" s="73" t="s">
        <v>76</v>
      </c>
      <c r="E35" s="117" t="s">
        <v>80</v>
      </c>
      <c r="F35" s="117"/>
      <c r="G35" s="117"/>
      <c r="H35" s="73" t="s">
        <v>97</v>
      </c>
      <c r="I35" s="73" t="s">
        <v>77</v>
      </c>
      <c r="J35" s="73" t="s">
        <v>98</v>
      </c>
      <c r="K35" s="75" t="s">
        <v>85</v>
      </c>
      <c r="L35" s="79"/>
      <c r="M35" s="79"/>
      <c r="N35" s="76"/>
      <c r="O35" s="75" t="s">
        <v>86</v>
      </c>
      <c r="P35" s="79"/>
      <c r="Q35" s="76"/>
      <c r="R35" s="75" t="s">
        <v>81</v>
      </c>
      <c r="S35" s="76"/>
    </row>
    <row r="36" spans="1:19" ht="18.75" customHeight="1" x14ac:dyDescent="0.2">
      <c r="A36" s="20" t="s">
        <v>84</v>
      </c>
      <c r="B36" s="13"/>
      <c r="D36" s="74"/>
      <c r="E36" s="36" t="s">
        <v>82</v>
      </c>
      <c r="F36" s="36" t="s">
        <v>83</v>
      </c>
      <c r="G36" s="36" t="s">
        <v>96</v>
      </c>
      <c r="H36" s="74"/>
      <c r="I36" s="74"/>
      <c r="J36" s="74"/>
      <c r="K36" s="77"/>
      <c r="L36" s="80"/>
      <c r="M36" s="80"/>
      <c r="N36" s="78"/>
      <c r="O36" s="77"/>
      <c r="P36" s="80"/>
      <c r="Q36" s="78"/>
      <c r="R36" s="77"/>
      <c r="S36" s="78"/>
    </row>
    <row r="37" spans="1:19" x14ac:dyDescent="0.2">
      <c r="D37" s="14">
        <v>0</v>
      </c>
      <c r="E37" s="14">
        <v>0</v>
      </c>
      <c r="F37" s="14">
        <v>0</v>
      </c>
      <c r="G37" s="14">
        <v>0</v>
      </c>
      <c r="H37" s="7">
        <v>4.1000000000000002E-2</v>
      </c>
      <c r="I37" s="37">
        <f>H37</f>
        <v>4.1000000000000002E-2</v>
      </c>
      <c r="J37" s="7">
        <v>0</v>
      </c>
      <c r="K37" s="99">
        <f>H37*J37/I37</f>
        <v>0</v>
      </c>
      <c r="L37" s="99"/>
      <c r="M37" s="99"/>
      <c r="N37" s="99"/>
      <c r="O37" s="96">
        <f>I37*K37</f>
        <v>0</v>
      </c>
      <c r="P37" s="96"/>
      <c r="Q37" s="96"/>
      <c r="R37" s="97">
        <f>SUM(O37:Q63)</f>
        <v>0.49130716035607647</v>
      </c>
      <c r="S37" s="98"/>
    </row>
    <row r="38" spans="1:19" x14ac:dyDescent="0.2">
      <c r="A38" s="44" t="s">
        <v>42</v>
      </c>
      <c r="B38" s="45">
        <v>3</v>
      </c>
      <c r="D38" s="100">
        <v>1</v>
      </c>
      <c r="E38" s="14">
        <v>1</v>
      </c>
      <c r="F38" s="14">
        <v>0</v>
      </c>
      <c r="G38" s="14">
        <v>0</v>
      </c>
      <c r="H38" s="7">
        <v>6.0299999999999999E-2</v>
      </c>
      <c r="I38" s="102">
        <f>SUM(H38:H40)</f>
        <v>0.10830000000000001</v>
      </c>
      <c r="J38" s="7">
        <v>0</v>
      </c>
      <c r="K38" s="108">
        <f>SUMPRODUCT(H38:H40,J38:J40)/I38</f>
        <v>0</v>
      </c>
      <c r="L38" s="109"/>
      <c r="M38" s="109"/>
      <c r="N38" s="110"/>
      <c r="O38" s="96">
        <f>I38*K38</f>
        <v>0</v>
      </c>
      <c r="P38" s="96"/>
      <c r="Q38" s="96"/>
      <c r="R38" s="98"/>
      <c r="S38" s="98"/>
    </row>
    <row r="39" spans="1:19" x14ac:dyDescent="0.2">
      <c r="A39" s="44" t="s">
        <v>43</v>
      </c>
      <c r="B39" s="45">
        <v>3</v>
      </c>
      <c r="D39" s="101"/>
      <c r="E39" s="14">
        <v>0</v>
      </c>
      <c r="F39" s="14">
        <v>1</v>
      </c>
      <c r="G39" s="14">
        <v>0</v>
      </c>
      <c r="H39" s="7">
        <v>1.43E-2</v>
      </c>
      <c r="I39" s="103"/>
      <c r="J39" s="7">
        <v>0</v>
      </c>
      <c r="K39" s="111"/>
      <c r="L39" s="112"/>
      <c r="M39" s="112"/>
      <c r="N39" s="113"/>
      <c r="O39" s="96"/>
      <c r="P39" s="96"/>
      <c r="Q39" s="96"/>
      <c r="R39" s="98"/>
      <c r="S39" s="98"/>
    </row>
    <row r="40" spans="1:19" x14ac:dyDescent="0.2">
      <c r="A40" s="44" t="s">
        <v>57</v>
      </c>
      <c r="B40" s="45">
        <v>3</v>
      </c>
      <c r="D40" s="74"/>
      <c r="E40" s="14">
        <v>0</v>
      </c>
      <c r="F40" s="14">
        <v>0</v>
      </c>
      <c r="G40" s="14">
        <v>1</v>
      </c>
      <c r="H40" s="7">
        <v>3.3700000000000001E-2</v>
      </c>
      <c r="I40" s="104"/>
      <c r="J40" s="7">
        <v>0</v>
      </c>
      <c r="K40" s="114"/>
      <c r="L40" s="115"/>
      <c r="M40" s="115"/>
      <c r="N40" s="116"/>
      <c r="O40" s="96"/>
      <c r="P40" s="96"/>
      <c r="Q40" s="96"/>
      <c r="R40" s="98"/>
      <c r="S40" s="98"/>
    </row>
    <row r="41" spans="1:19" ht="14.25" customHeight="1" x14ac:dyDescent="0.2">
      <c r="D41" s="100">
        <v>2</v>
      </c>
      <c r="E41" s="14">
        <v>1</v>
      </c>
      <c r="F41" s="14">
        <v>1</v>
      </c>
      <c r="G41" s="14">
        <v>0</v>
      </c>
      <c r="H41" s="7">
        <v>2.1000000000000001E-2</v>
      </c>
      <c r="I41" s="102">
        <f>SUM(H41:H43)</f>
        <v>8.2400000000000001E-2</v>
      </c>
      <c r="J41" s="7">
        <v>3.7000000000000002E-3</v>
      </c>
      <c r="K41" s="108">
        <f>SUMPRODUCT(H41:H43,J41:J43)/I41</f>
        <v>3.0349029126213591E-2</v>
      </c>
      <c r="L41" s="109"/>
      <c r="M41" s="109"/>
      <c r="N41" s="110"/>
      <c r="O41" s="96">
        <f>I41*K41</f>
        <v>2.5007599999999999E-3</v>
      </c>
      <c r="P41" s="96"/>
      <c r="Q41" s="96"/>
      <c r="R41" s="98"/>
      <c r="S41" s="98"/>
    </row>
    <row r="42" spans="1:19" ht="14.25" customHeight="1" x14ac:dyDescent="0.2">
      <c r="D42" s="101"/>
      <c r="E42" s="14">
        <v>1</v>
      </c>
      <c r="F42" s="14">
        <v>0</v>
      </c>
      <c r="G42" s="14">
        <v>1</v>
      </c>
      <c r="H42" s="7">
        <v>4.9599999999999998E-2</v>
      </c>
      <c r="I42" s="103"/>
      <c r="J42" s="7">
        <v>4.8399999999999999E-2</v>
      </c>
      <c r="K42" s="111"/>
      <c r="L42" s="112"/>
      <c r="M42" s="112"/>
      <c r="N42" s="113"/>
      <c r="O42" s="96"/>
      <c r="P42" s="96"/>
      <c r="Q42" s="96"/>
      <c r="R42" s="98"/>
      <c r="S42" s="98"/>
    </row>
    <row r="43" spans="1:19" x14ac:dyDescent="0.2">
      <c r="D43" s="74"/>
      <c r="E43" s="14">
        <v>0</v>
      </c>
      <c r="F43" s="14">
        <v>1</v>
      </c>
      <c r="G43" s="14">
        <v>1</v>
      </c>
      <c r="H43" s="7">
        <v>1.18E-2</v>
      </c>
      <c r="I43" s="104"/>
      <c r="J43" s="7">
        <v>1.9E-3</v>
      </c>
      <c r="K43" s="114"/>
      <c r="L43" s="115"/>
      <c r="M43" s="115"/>
      <c r="N43" s="116"/>
      <c r="O43" s="96"/>
      <c r="P43" s="96"/>
      <c r="Q43" s="96"/>
      <c r="R43" s="98"/>
      <c r="S43" s="98"/>
    </row>
    <row r="44" spans="1:19" x14ac:dyDescent="0.2">
      <c r="D44" s="100">
        <v>3</v>
      </c>
      <c r="E44" s="14">
        <v>3</v>
      </c>
      <c r="F44" s="14">
        <v>0</v>
      </c>
      <c r="G44" s="14">
        <v>0</v>
      </c>
      <c r="H44" s="7">
        <v>0.1138</v>
      </c>
      <c r="I44" s="102">
        <f>SUM(H44:H47)</f>
        <v>0.18645386441418033</v>
      </c>
      <c r="J44" s="7">
        <v>4.1300000000000003E-2</v>
      </c>
      <c r="K44" s="108">
        <f>SUMPRODUCT(H44:H47,J44:J47)/I44</f>
        <v>6.4292367410781481E-2</v>
      </c>
      <c r="L44" s="109"/>
      <c r="M44" s="109"/>
      <c r="N44" s="110"/>
      <c r="O44" s="96">
        <f>I44*K44</f>
        <v>1.1987560356076517E-2</v>
      </c>
      <c r="P44" s="96"/>
      <c r="Q44" s="96"/>
      <c r="R44" s="98"/>
      <c r="S44" s="98"/>
    </row>
    <row r="45" spans="1:19" x14ac:dyDescent="0.2">
      <c r="D45" s="101"/>
      <c r="E45" s="14">
        <v>0</v>
      </c>
      <c r="F45" s="14">
        <v>3</v>
      </c>
      <c r="G45" s="14">
        <v>0</v>
      </c>
      <c r="H45" s="7">
        <v>9.4538644141803265E-3</v>
      </c>
      <c r="I45" s="105"/>
      <c r="J45" s="7">
        <v>1.95E-2</v>
      </c>
      <c r="K45" s="111"/>
      <c r="L45" s="112"/>
      <c r="M45" s="112"/>
      <c r="N45" s="113"/>
      <c r="O45" s="96"/>
      <c r="P45" s="96"/>
      <c r="Q45" s="96"/>
      <c r="R45" s="98"/>
      <c r="S45" s="98"/>
    </row>
    <row r="46" spans="1:19" x14ac:dyDescent="0.2">
      <c r="D46" s="101"/>
      <c r="E46" s="14">
        <v>0</v>
      </c>
      <c r="F46" s="14">
        <v>0</v>
      </c>
      <c r="G46" s="14">
        <v>3</v>
      </c>
      <c r="H46" s="7">
        <v>4.5900000000000003E-2</v>
      </c>
      <c r="I46" s="105"/>
      <c r="J46" s="7">
        <v>6.7199999999999996E-2</v>
      </c>
      <c r="K46" s="111"/>
      <c r="L46" s="112"/>
      <c r="M46" s="112"/>
      <c r="N46" s="113"/>
      <c r="O46" s="96"/>
      <c r="P46" s="96"/>
      <c r="Q46" s="96"/>
      <c r="R46" s="98"/>
      <c r="S46" s="98"/>
    </row>
    <row r="47" spans="1:19" x14ac:dyDescent="0.2">
      <c r="D47" s="74"/>
      <c r="E47" s="14">
        <v>1</v>
      </c>
      <c r="F47" s="14">
        <v>1</v>
      </c>
      <c r="G47" s="14">
        <v>1</v>
      </c>
      <c r="H47" s="7">
        <v>1.7299999999999999E-2</v>
      </c>
      <c r="I47" s="106"/>
      <c r="J47" s="7">
        <v>0.23230000000000001</v>
      </c>
      <c r="K47" s="114"/>
      <c r="L47" s="115"/>
      <c r="M47" s="115"/>
      <c r="N47" s="116"/>
      <c r="O47" s="96"/>
      <c r="P47" s="96"/>
      <c r="Q47" s="96"/>
      <c r="R47" s="98"/>
      <c r="S47" s="98"/>
    </row>
    <row r="48" spans="1:19" x14ac:dyDescent="0.2">
      <c r="D48" s="100">
        <v>4</v>
      </c>
      <c r="E48" s="14">
        <v>3</v>
      </c>
      <c r="F48" s="14">
        <v>1</v>
      </c>
      <c r="G48" s="14">
        <v>0</v>
      </c>
      <c r="H48" s="7">
        <v>3.9699999999999999E-2</v>
      </c>
      <c r="I48" s="102">
        <f>SUM(H48:H53)</f>
        <v>0.23860000000000003</v>
      </c>
      <c r="J48" s="7">
        <v>0.41020000000000001</v>
      </c>
      <c r="K48" s="108">
        <f>SUMPRODUCT(H48:H53,J48:J53)/I48</f>
        <v>0.58369580888516337</v>
      </c>
      <c r="L48" s="109"/>
      <c r="M48" s="109"/>
      <c r="N48" s="110"/>
      <c r="O48" s="96">
        <f>I48*K48</f>
        <v>0.13926981999999999</v>
      </c>
      <c r="P48" s="96"/>
      <c r="Q48" s="96"/>
      <c r="R48" s="98"/>
      <c r="S48" s="98"/>
    </row>
    <row r="49" spans="4:19" x14ac:dyDescent="0.2">
      <c r="D49" s="101"/>
      <c r="E49" s="14">
        <v>3</v>
      </c>
      <c r="F49" s="14">
        <v>0</v>
      </c>
      <c r="G49" s="14">
        <v>1</v>
      </c>
      <c r="H49" s="7">
        <v>9.3700000000000006E-2</v>
      </c>
      <c r="I49" s="105"/>
      <c r="J49" s="7">
        <v>0.61899999999999999</v>
      </c>
      <c r="K49" s="111"/>
      <c r="L49" s="112"/>
      <c r="M49" s="112"/>
      <c r="N49" s="113"/>
      <c r="O49" s="96"/>
      <c r="P49" s="96"/>
      <c r="Q49" s="96"/>
      <c r="R49" s="98"/>
      <c r="S49" s="98"/>
    </row>
    <row r="50" spans="4:19" x14ac:dyDescent="0.2">
      <c r="D50" s="101"/>
      <c r="E50" s="14">
        <v>1</v>
      </c>
      <c r="F50" s="14">
        <v>3</v>
      </c>
      <c r="G50" s="14">
        <v>0</v>
      </c>
      <c r="H50" s="7">
        <v>1.3899999999999999E-2</v>
      </c>
      <c r="I50" s="105"/>
      <c r="J50" s="7">
        <v>0.46560000000000001</v>
      </c>
      <c r="K50" s="111"/>
      <c r="L50" s="112"/>
      <c r="M50" s="112"/>
      <c r="N50" s="113"/>
      <c r="O50" s="96"/>
      <c r="P50" s="96"/>
      <c r="Q50" s="96"/>
      <c r="R50" s="98"/>
      <c r="S50" s="98"/>
    </row>
    <row r="51" spans="4:19" x14ac:dyDescent="0.2">
      <c r="D51" s="101"/>
      <c r="E51" s="14">
        <v>1</v>
      </c>
      <c r="F51" s="14">
        <v>0</v>
      </c>
      <c r="G51" s="14">
        <v>3</v>
      </c>
      <c r="H51" s="7">
        <v>6.7500000000000004E-2</v>
      </c>
      <c r="I51" s="105"/>
      <c r="J51" s="7">
        <v>0.68940000000000001</v>
      </c>
      <c r="K51" s="111"/>
      <c r="L51" s="112"/>
      <c r="M51" s="112"/>
      <c r="N51" s="113"/>
      <c r="O51" s="96"/>
      <c r="P51" s="96"/>
      <c r="Q51" s="96"/>
      <c r="R51" s="98"/>
      <c r="S51" s="98"/>
    </row>
    <row r="52" spans="4:19" x14ac:dyDescent="0.2">
      <c r="D52" s="101"/>
      <c r="E52" s="14">
        <v>0</v>
      </c>
      <c r="F52" s="14">
        <v>3</v>
      </c>
      <c r="G52" s="14">
        <v>1</v>
      </c>
      <c r="H52" s="7">
        <v>7.7999999999999996E-3</v>
      </c>
      <c r="I52" s="105"/>
      <c r="J52" s="7">
        <v>0.49280000000000002</v>
      </c>
      <c r="K52" s="111"/>
      <c r="L52" s="112"/>
      <c r="M52" s="112"/>
      <c r="N52" s="113"/>
      <c r="O52" s="96"/>
      <c r="P52" s="96"/>
      <c r="Q52" s="96"/>
      <c r="R52" s="98"/>
      <c r="S52" s="98"/>
    </row>
    <row r="53" spans="4:19" x14ac:dyDescent="0.2">
      <c r="D53" s="74"/>
      <c r="E53" s="14">
        <v>0</v>
      </c>
      <c r="F53" s="14">
        <v>1</v>
      </c>
      <c r="G53" s="14">
        <v>3</v>
      </c>
      <c r="H53" s="7">
        <v>1.6E-2</v>
      </c>
      <c r="I53" s="106"/>
      <c r="J53" s="7">
        <v>0.50839999999999996</v>
      </c>
      <c r="K53" s="114"/>
      <c r="L53" s="115"/>
      <c r="M53" s="115"/>
      <c r="N53" s="116"/>
      <c r="O53" s="96"/>
      <c r="P53" s="96"/>
      <c r="Q53" s="96"/>
      <c r="R53" s="98"/>
      <c r="S53" s="98"/>
    </row>
    <row r="54" spans="4:19" x14ac:dyDescent="0.2">
      <c r="D54" s="100">
        <v>5</v>
      </c>
      <c r="E54" s="14">
        <v>3</v>
      </c>
      <c r="F54" s="14">
        <v>1</v>
      </c>
      <c r="G54" s="14">
        <v>1</v>
      </c>
      <c r="H54" s="7">
        <v>3.27E-2</v>
      </c>
      <c r="I54" s="102">
        <f>SUM(H54:H56)</f>
        <v>6.770000000000001E-2</v>
      </c>
      <c r="J54" s="7">
        <v>0.9788</v>
      </c>
      <c r="K54" s="108">
        <f>SUMPRODUCT(H54:H56,J54:J56)/I54</f>
        <v>0.98582584933530271</v>
      </c>
      <c r="L54" s="109"/>
      <c r="M54" s="109"/>
      <c r="N54" s="110"/>
      <c r="O54" s="96">
        <f>I54*K54</f>
        <v>6.674041E-2</v>
      </c>
      <c r="P54" s="96"/>
      <c r="Q54" s="96"/>
      <c r="R54" s="98"/>
      <c r="S54" s="98"/>
    </row>
    <row r="55" spans="4:19" x14ac:dyDescent="0.2">
      <c r="D55" s="101"/>
      <c r="E55" s="14">
        <v>1</v>
      </c>
      <c r="F55" s="14">
        <v>3</v>
      </c>
      <c r="G55" s="14">
        <v>1</v>
      </c>
      <c r="H55" s="7">
        <v>1.15E-2</v>
      </c>
      <c r="I55" s="105"/>
      <c r="J55" s="7">
        <v>0.99850000000000005</v>
      </c>
      <c r="K55" s="111"/>
      <c r="L55" s="112"/>
      <c r="M55" s="112"/>
      <c r="N55" s="113"/>
      <c r="O55" s="96"/>
      <c r="P55" s="96"/>
      <c r="Q55" s="96"/>
      <c r="R55" s="98"/>
      <c r="S55" s="98"/>
    </row>
    <row r="56" spans="4:19" x14ac:dyDescent="0.2">
      <c r="D56" s="74"/>
      <c r="E56" s="14">
        <v>1</v>
      </c>
      <c r="F56" s="14">
        <v>1</v>
      </c>
      <c r="G56" s="14">
        <v>3</v>
      </c>
      <c r="H56" s="7">
        <v>2.35E-2</v>
      </c>
      <c r="I56" s="106"/>
      <c r="J56" s="7">
        <v>0.98939999999999995</v>
      </c>
      <c r="K56" s="114"/>
      <c r="L56" s="115"/>
      <c r="M56" s="115"/>
      <c r="N56" s="116"/>
      <c r="O56" s="96"/>
      <c r="P56" s="96"/>
      <c r="Q56" s="96"/>
      <c r="R56" s="98"/>
      <c r="S56" s="98"/>
    </row>
    <row r="57" spans="4:19" x14ac:dyDescent="0.2">
      <c r="D57" s="100">
        <v>6</v>
      </c>
      <c r="E57" s="14">
        <v>3</v>
      </c>
      <c r="F57" s="14">
        <v>3</v>
      </c>
      <c r="G57" s="14">
        <v>0</v>
      </c>
      <c r="H57" s="7">
        <v>2.63E-2</v>
      </c>
      <c r="I57" s="102">
        <f>SUM(H57:H59)</f>
        <v>0.16439999999999999</v>
      </c>
      <c r="J57" s="7">
        <v>0.93279999999999996</v>
      </c>
      <c r="K57" s="108">
        <f t="shared" ref="K57" si="1">SUMPRODUCT(H57:H59,J57:J59)/I57</f>
        <v>0.97146356447688575</v>
      </c>
      <c r="L57" s="109"/>
      <c r="M57" s="109"/>
      <c r="N57" s="110"/>
      <c r="O57" s="96">
        <f t="shared" ref="O57" si="2">I57*K57</f>
        <v>0.15970861</v>
      </c>
      <c r="P57" s="96"/>
      <c r="Q57" s="96"/>
      <c r="R57" s="98"/>
      <c r="S57" s="98"/>
    </row>
    <row r="58" spans="4:19" x14ac:dyDescent="0.2">
      <c r="D58" s="101"/>
      <c r="E58" s="14">
        <v>3</v>
      </c>
      <c r="F58" s="14">
        <v>0</v>
      </c>
      <c r="G58" s="14">
        <v>3</v>
      </c>
      <c r="H58" s="7">
        <v>0.1275</v>
      </c>
      <c r="I58" s="105"/>
      <c r="J58" s="7">
        <v>0.98050000000000004</v>
      </c>
      <c r="K58" s="111"/>
      <c r="L58" s="112"/>
      <c r="M58" s="112"/>
      <c r="N58" s="113"/>
      <c r="O58" s="96"/>
      <c r="P58" s="96"/>
      <c r="Q58" s="96"/>
      <c r="R58" s="98"/>
      <c r="S58" s="98"/>
    </row>
    <row r="59" spans="4:19" x14ac:dyDescent="0.2">
      <c r="D59" s="74"/>
      <c r="E59" s="14">
        <v>0</v>
      </c>
      <c r="F59" s="14">
        <v>3</v>
      </c>
      <c r="G59" s="14">
        <v>3</v>
      </c>
      <c r="H59" s="7">
        <v>1.06E-2</v>
      </c>
      <c r="I59" s="106"/>
      <c r="J59" s="7">
        <v>0.9587</v>
      </c>
      <c r="K59" s="114"/>
      <c r="L59" s="115"/>
      <c r="M59" s="115"/>
      <c r="N59" s="116"/>
      <c r="O59" s="96"/>
      <c r="P59" s="96"/>
      <c r="Q59" s="96"/>
      <c r="R59" s="98"/>
      <c r="S59" s="98"/>
    </row>
    <row r="60" spans="4:19" x14ac:dyDescent="0.2">
      <c r="D60" s="100">
        <v>7</v>
      </c>
      <c r="E60" s="14">
        <v>3</v>
      </c>
      <c r="F60" s="14">
        <v>3</v>
      </c>
      <c r="G60" s="14">
        <v>1</v>
      </c>
      <c r="H60" s="7">
        <v>2.1600000000000001E-2</v>
      </c>
      <c r="I60" s="102">
        <f>SUM(H60:H62)</f>
        <v>8.1699999999999995E-2</v>
      </c>
      <c r="J60" s="7">
        <v>1</v>
      </c>
      <c r="K60" s="108">
        <f t="shared" ref="K60" si="3">SUMPRODUCT(H60:H62,J60:J62)/I60</f>
        <v>1</v>
      </c>
      <c r="L60" s="109"/>
      <c r="M60" s="109"/>
      <c r="N60" s="110"/>
      <c r="O60" s="96">
        <f t="shared" ref="O60" si="4">I60*K60</f>
        <v>8.1699999999999995E-2</v>
      </c>
      <c r="P60" s="96"/>
      <c r="Q60" s="96"/>
      <c r="R60" s="98"/>
      <c r="S60" s="98"/>
    </row>
    <row r="61" spans="4:19" x14ac:dyDescent="0.2">
      <c r="D61" s="101"/>
      <c r="E61" s="14">
        <v>3</v>
      </c>
      <c r="F61" s="14">
        <v>1</v>
      </c>
      <c r="G61" s="14">
        <v>3</v>
      </c>
      <c r="H61" s="7">
        <v>4.4499999999999998E-2</v>
      </c>
      <c r="I61" s="105"/>
      <c r="J61" s="7">
        <v>1</v>
      </c>
      <c r="K61" s="111"/>
      <c r="L61" s="112"/>
      <c r="M61" s="112"/>
      <c r="N61" s="113"/>
      <c r="O61" s="96"/>
      <c r="P61" s="96"/>
      <c r="Q61" s="96"/>
      <c r="R61" s="98"/>
      <c r="S61" s="98"/>
    </row>
    <row r="62" spans="4:19" x14ac:dyDescent="0.2">
      <c r="D62" s="74"/>
      <c r="E62" s="14">
        <v>1</v>
      </c>
      <c r="F62" s="14">
        <v>3</v>
      </c>
      <c r="G62" s="14">
        <v>3</v>
      </c>
      <c r="H62" s="7">
        <v>1.5599999999999999E-2</v>
      </c>
      <c r="I62" s="106"/>
      <c r="J62" s="7">
        <v>1</v>
      </c>
      <c r="K62" s="114"/>
      <c r="L62" s="115"/>
      <c r="M62" s="115"/>
      <c r="N62" s="116"/>
      <c r="O62" s="96"/>
      <c r="P62" s="96"/>
      <c r="Q62" s="96"/>
      <c r="R62" s="98"/>
      <c r="S62" s="98"/>
    </row>
    <row r="63" spans="4:19" x14ac:dyDescent="0.2">
      <c r="D63" s="14">
        <v>9</v>
      </c>
      <c r="E63" s="14">
        <v>3</v>
      </c>
      <c r="F63" s="14">
        <v>3</v>
      </c>
      <c r="G63" s="14">
        <v>3</v>
      </c>
      <c r="H63" s="7">
        <v>2.9399999999999999E-2</v>
      </c>
      <c r="I63" s="37">
        <f>H63</f>
        <v>2.9399999999999999E-2</v>
      </c>
      <c r="J63" s="7">
        <v>1</v>
      </c>
      <c r="K63" s="99">
        <f>H63*J63/I63</f>
        <v>1</v>
      </c>
      <c r="L63" s="99"/>
      <c r="M63" s="99"/>
      <c r="N63" s="99"/>
      <c r="O63" s="96">
        <f>I63*K63</f>
        <v>2.9399999999999999E-2</v>
      </c>
      <c r="P63" s="96"/>
      <c r="Q63" s="96"/>
      <c r="R63" s="98"/>
      <c r="S63" s="98"/>
    </row>
    <row r="67" spans="1:18" ht="19" x14ac:dyDescent="0.2">
      <c r="A67" s="81" t="s">
        <v>54</v>
      </c>
      <c r="B67" s="82"/>
      <c r="C67" s="82"/>
      <c r="D67" s="82"/>
      <c r="E67" s="82"/>
      <c r="F67" s="82"/>
      <c r="G67" s="82"/>
      <c r="H67" s="82"/>
      <c r="I67" s="82"/>
      <c r="J67" s="82"/>
      <c r="K67" s="83"/>
      <c r="L67" s="84" t="s">
        <v>52</v>
      </c>
      <c r="M67" s="85"/>
      <c r="N67" s="85"/>
      <c r="O67" s="86"/>
      <c r="P67" s="65" t="s">
        <v>51</v>
      </c>
      <c r="Q67" s="91" t="s">
        <v>63</v>
      </c>
      <c r="R67" s="65" t="s">
        <v>50</v>
      </c>
    </row>
    <row r="68" spans="1:18" x14ac:dyDescent="0.2">
      <c r="A68" s="94" t="s">
        <v>45</v>
      </c>
      <c r="B68" s="95" t="s">
        <v>11</v>
      </c>
      <c r="C68" s="95" t="s">
        <v>46</v>
      </c>
      <c r="D68" s="95" t="s">
        <v>47</v>
      </c>
      <c r="E68" s="95" t="s">
        <v>62</v>
      </c>
      <c r="F68" s="95"/>
      <c r="G68" s="95"/>
      <c r="H68" s="95" t="s">
        <v>0</v>
      </c>
      <c r="I68" s="95"/>
      <c r="J68" s="95"/>
      <c r="K68" s="95"/>
      <c r="L68" s="87"/>
      <c r="M68" s="88"/>
      <c r="N68" s="88"/>
      <c r="O68" s="89"/>
      <c r="P68" s="90"/>
      <c r="Q68" s="92"/>
      <c r="R68" s="90"/>
    </row>
    <row r="69" spans="1:18" x14ac:dyDescent="0.2">
      <c r="A69" s="74"/>
      <c r="B69" s="27" t="s">
        <v>60</v>
      </c>
      <c r="C69" s="27" t="s">
        <v>121</v>
      </c>
      <c r="D69" s="27" t="s">
        <v>44</v>
      </c>
      <c r="E69" s="27" t="s">
        <v>39</v>
      </c>
      <c r="F69" s="27" t="s">
        <v>40</v>
      </c>
      <c r="G69" s="27" t="s">
        <v>41</v>
      </c>
      <c r="H69" s="27" t="s">
        <v>60</v>
      </c>
      <c r="I69" s="27" t="s">
        <v>121</v>
      </c>
      <c r="J69" s="27" t="s">
        <v>44</v>
      </c>
      <c r="K69" s="15" t="s">
        <v>48</v>
      </c>
      <c r="L69" s="16" t="s">
        <v>38</v>
      </c>
      <c r="M69" s="16" t="s">
        <v>39</v>
      </c>
      <c r="N69" s="16" t="s">
        <v>40</v>
      </c>
      <c r="O69" s="16" t="s">
        <v>41</v>
      </c>
      <c r="P69" s="66"/>
      <c r="Q69" s="93"/>
      <c r="R69" s="66"/>
    </row>
    <row r="70" spans="1:18" x14ac:dyDescent="0.2">
      <c r="A70" s="14">
        <v>1</v>
      </c>
      <c r="B70" s="14">
        <v>1</v>
      </c>
      <c r="C70" s="14">
        <v>2</v>
      </c>
      <c r="D70" s="17">
        <v>1</v>
      </c>
      <c r="E70" s="18">
        <v>3</v>
      </c>
      <c r="F70" s="14">
        <v>3</v>
      </c>
      <c r="G70" s="19">
        <v>3</v>
      </c>
      <c r="H70" s="7">
        <f>IF(B70=1,$I$13, IF(B70=0,$J$13,$K$13))</f>
        <v>0.65386611312921639</v>
      </c>
      <c r="I70" s="7">
        <f>IF(C70=1,$I$14, IF(C70=0,$J$14,$K$14))</f>
        <v>0.42956656346749228</v>
      </c>
      <c r="J70" s="7">
        <f>IF(D70=1,$I$16, IF(D70=0,$J$16,$K$16))</f>
        <v>0.10563380281690141</v>
      </c>
      <c r="K70" s="30">
        <f>H70*I70*J70</f>
        <v>2.9670318927968033E-2</v>
      </c>
      <c r="L70" s="25">
        <f>$P$12</f>
        <v>9</v>
      </c>
      <c r="M70" s="25">
        <f>$P$13+E70</f>
        <v>3</v>
      </c>
      <c r="N70" s="25">
        <f>$P$14+F70</f>
        <v>3</v>
      </c>
      <c r="O70" s="25">
        <f>$P$15+G70</f>
        <v>3</v>
      </c>
      <c r="P70" s="14">
        <f>RANK(L70,L70:O70,0)</f>
        <v>1</v>
      </c>
      <c r="Q70" s="14">
        <f>COUNTIF(L70:O70,L70)</f>
        <v>1</v>
      </c>
      <c r="R70" s="9">
        <f>IF(AND(P70=1,Q70=1),1,IF(AND(P70=1,Q70&gt;1),2/Q70,IF(P70=2,1/Q70,0)))</f>
        <v>1</v>
      </c>
    </row>
    <row r="71" spans="1:18" x14ac:dyDescent="0.2">
      <c r="A71" s="14">
        <v>2</v>
      </c>
      <c r="B71" s="14">
        <v>1</v>
      </c>
      <c r="C71" s="14">
        <v>2</v>
      </c>
      <c r="D71" s="17">
        <v>0</v>
      </c>
      <c r="E71" s="18">
        <v>1</v>
      </c>
      <c r="F71" s="14">
        <v>4</v>
      </c>
      <c r="G71" s="19">
        <v>3</v>
      </c>
      <c r="H71" s="7">
        <f t="shared" ref="H71:H96" si="5">IF(B71=1,$I$13, IF(B71=0,$J$13,$K$13))</f>
        <v>0.65386611312921639</v>
      </c>
      <c r="I71" s="7">
        <f t="shared" ref="I71:I96" si="6">IF(C71=1,$I$14, IF(C71=0,$J$14,$K$14))</f>
        <v>0.42956656346749228</v>
      </c>
      <c r="J71" s="7">
        <f t="shared" ref="J71:J96" si="7">IF(D71=1,$I$16, IF(D71=0,$J$16,$K$16))</f>
        <v>0.19014084507042253</v>
      </c>
      <c r="K71" s="30">
        <f t="shared" ref="K71:K96" si="8">H71*I71*J71</f>
        <v>5.3406574070342459E-2</v>
      </c>
      <c r="L71" s="25">
        <f t="shared" ref="L71:L96" si="9">$P$12</f>
        <v>9</v>
      </c>
      <c r="M71" s="25">
        <f t="shared" ref="M71:M96" si="10">$P$13+E71</f>
        <v>1</v>
      </c>
      <c r="N71" s="25">
        <f t="shared" ref="N71:N96" si="11">$P$14+F71</f>
        <v>4</v>
      </c>
      <c r="O71" s="25">
        <f t="shared" ref="O71:O96" si="12">$P$15+G71</f>
        <v>3</v>
      </c>
      <c r="P71" s="14">
        <f t="shared" ref="P71:P96" si="13">RANK(L71,L71:O71,0)</f>
        <v>1</v>
      </c>
      <c r="Q71" s="14">
        <f t="shared" ref="Q71:Q96" si="14">COUNTIF(L71:O71,L71)</f>
        <v>1</v>
      </c>
      <c r="R71" s="9">
        <f t="shared" ref="R71:R96" si="15">IF(AND(P71=1,Q71=1),1,IF(AND(P71=1,Q71&gt;1),2/Q71,IF(P71=2,1/Q71,0)))</f>
        <v>1</v>
      </c>
    </row>
    <row r="72" spans="1:18" x14ac:dyDescent="0.2">
      <c r="A72" s="14">
        <v>3</v>
      </c>
      <c r="B72" s="14">
        <v>1</v>
      </c>
      <c r="C72" s="14">
        <v>2</v>
      </c>
      <c r="D72" s="17">
        <v>2</v>
      </c>
      <c r="E72" s="18">
        <v>0</v>
      </c>
      <c r="F72" s="14">
        <v>6</v>
      </c>
      <c r="G72" s="19">
        <v>3</v>
      </c>
      <c r="H72" s="7">
        <f t="shared" si="5"/>
        <v>0.65386611312921639</v>
      </c>
      <c r="I72" s="7">
        <f t="shared" si="6"/>
        <v>0.42956656346749228</v>
      </c>
      <c r="J72" s="7">
        <f t="shared" si="7"/>
        <v>0.70422535211267601</v>
      </c>
      <c r="K72" s="30">
        <f t="shared" si="8"/>
        <v>0.19780212618645354</v>
      </c>
      <c r="L72" s="25">
        <f t="shared" si="9"/>
        <v>9</v>
      </c>
      <c r="M72" s="25">
        <f t="shared" si="10"/>
        <v>0</v>
      </c>
      <c r="N72" s="25">
        <f t="shared" si="11"/>
        <v>6</v>
      </c>
      <c r="O72" s="25">
        <f t="shared" si="12"/>
        <v>3</v>
      </c>
      <c r="P72" s="14">
        <f t="shared" si="13"/>
        <v>1</v>
      </c>
      <c r="Q72" s="14">
        <f t="shared" si="14"/>
        <v>1</v>
      </c>
      <c r="R72" s="9">
        <f t="shared" si="15"/>
        <v>1</v>
      </c>
    </row>
    <row r="73" spans="1:18" x14ac:dyDescent="0.2">
      <c r="A73" s="14">
        <v>4</v>
      </c>
      <c r="B73" s="14">
        <v>1</v>
      </c>
      <c r="C73" s="14">
        <v>0</v>
      </c>
      <c r="D73" s="17">
        <v>1</v>
      </c>
      <c r="E73" s="18">
        <v>4</v>
      </c>
      <c r="F73" s="14">
        <v>3</v>
      </c>
      <c r="G73" s="19">
        <v>1</v>
      </c>
      <c r="H73" s="7">
        <f t="shared" si="5"/>
        <v>0.65386611312921639</v>
      </c>
      <c r="I73" s="7">
        <f t="shared" si="6"/>
        <v>0.31501547987616108</v>
      </c>
      <c r="J73" s="7">
        <f t="shared" si="7"/>
        <v>0.10563380281690141</v>
      </c>
      <c r="K73" s="30">
        <f t="shared" si="8"/>
        <v>2.1758233880509893E-2</v>
      </c>
      <c r="L73" s="25">
        <f t="shared" si="9"/>
        <v>9</v>
      </c>
      <c r="M73" s="25">
        <f t="shared" si="10"/>
        <v>4</v>
      </c>
      <c r="N73" s="25">
        <f t="shared" si="11"/>
        <v>3</v>
      </c>
      <c r="O73" s="25">
        <f t="shared" si="12"/>
        <v>1</v>
      </c>
      <c r="P73" s="14">
        <f t="shared" si="13"/>
        <v>1</v>
      </c>
      <c r="Q73" s="14">
        <f t="shared" si="14"/>
        <v>1</v>
      </c>
      <c r="R73" s="9">
        <f t="shared" si="15"/>
        <v>1</v>
      </c>
    </row>
    <row r="74" spans="1:18" x14ac:dyDescent="0.2">
      <c r="A74" s="14">
        <v>5</v>
      </c>
      <c r="B74" s="14">
        <v>1</v>
      </c>
      <c r="C74" s="14">
        <v>0</v>
      </c>
      <c r="D74" s="17">
        <v>0</v>
      </c>
      <c r="E74" s="18">
        <v>2</v>
      </c>
      <c r="F74" s="14">
        <v>4</v>
      </c>
      <c r="G74" s="19">
        <v>1</v>
      </c>
      <c r="H74" s="7">
        <f t="shared" si="5"/>
        <v>0.65386611312921639</v>
      </c>
      <c r="I74" s="7">
        <f t="shared" si="6"/>
        <v>0.31501547987616108</v>
      </c>
      <c r="J74" s="7">
        <f t="shared" si="7"/>
        <v>0.19014084507042253</v>
      </c>
      <c r="K74" s="30">
        <f t="shared" si="8"/>
        <v>3.916482098491781E-2</v>
      </c>
      <c r="L74" s="25">
        <f t="shared" si="9"/>
        <v>9</v>
      </c>
      <c r="M74" s="25">
        <f t="shared" si="10"/>
        <v>2</v>
      </c>
      <c r="N74" s="25">
        <f t="shared" si="11"/>
        <v>4</v>
      </c>
      <c r="O74" s="25">
        <f t="shared" si="12"/>
        <v>1</v>
      </c>
      <c r="P74" s="14">
        <f t="shared" si="13"/>
        <v>1</v>
      </c>
      <c r="Q74" s="14">
        <f t="shared" si="14"/>
        <v>1</v>
      </c>
      <c r="R74" s="9">
        <f t="shared" si="15"/>
        <v>1</v>
      </c>
    </row>
    <row r="75" spans="1:18" x14ac:dyDescent="0.2">
      <c r="A75" s="14">
        <v>6</v>
      </c>
      <c r="B75" s="14">
        <v>1</v>
      </c>
      <c r="C75" s="14">
        <v>0</v>
      </c>
      <c r="D75" s="17">
        <v>2</v>
      </c>
      <c r="E75" s="18">
        <v>1</v>
      </c>
      <c r="F75" s="14">
        <v>6</v>
      </c>
      <c r="G75" s="19">
        <v>1</v>
      </c>
      <c r="H75" s="7">
        <f t="shared" si="5"/>
        <v>0.65386611312921639</v>
      </c>
      <c r="I75" s="7">
        <f t="shared" si="6"/>
        <v>0.31501547987616108</v>
      </c>
      <c r="J75" s="7">
        <f t="shared" si="7"/>
        <v>0.70422535211267601</v>
      </c>
      <c r="K75" s="30">
        <f t="shared" si="8"/>
        <v>0.14505489253673262</v>
      </c>
      <c r="L75" s="25">
        <f t="shared" si="9"/>
        <v>9</v>
      </c>
      <c r="M75" s="25">
        <f t="shared" si="10"/>
        <v>1</v>
      </c>
      <c r="N75" s="25">
        <f t="shared" si="11"/>
        <v>6</v>
      </c>
      <c r="O75" s="25">
        <f t="shared" si="12"/>
        <v>1</v>
      </c>
      <c r="P75" s="14">
        <f t="shared" si="13"/>
        <v>1</v>
      </c>
      <c r="Q75" s="14">
        <f t="shared" si="14"/>
        <v>1</v>
      </c>
      <c r="R75" s="9">
        <f t="shared" si="15"/>
        <v>1</v>
      </c>
    </row>
    <row r="76" spans="1:18" x14ac:dyDescent="0.2">
      <c r="A76" s="14">
        <v>7</v>
      </c>
      <c r="B76" s="14">
        <v>1</v>
      </c>
      <c r="C76" s="14">
        <v>1</v>
      </c>
      <c r="D76" s="17">
        <v>1</v>
      </c>
      <c r="E76" s="18">
        <v>6</v>
      </c>
      <c r="F76" s="14">
        <v>3</v>
      </c>
      <c r="G76" s="19">
        <v>0</v>
      </c>
      <c r="H76" s="7">
        <f t="shared" si="5"/>
        <v>0.65386611312921639</v>
      </c>
      <c r="I76" s="7">
        <f t="shared" si="6"/>
        <v>0.25541795665634676</v>
      </c>
      <c r="J76" s="7">
        <f t="shared" si="7"/>
        <v>0.10563380281690141</v>
      </c>
      <c r="K76" s="30">
        <f t="shared" si="8"/>
        <v>1.7641811254467479E-2</v>
      </c>
      <c r="L76" s="25">
        <f t="shared" si="9"/>
        <v>9</v>
      </c>
      <c r="M76" s="25">
        <f t="shared" si="10"/>
        <v>6</v>
      </c>
      <c r="N76" s="25">
        <f t="shared" si="11"/>
        <v>3</v>
      </c>
      <c r="O76" s="25">
        <f t="shared" si="12"/>
        <v>0</v>
      </c>
      <c r="P76" s="14">
        <f t="shared" si="13"/>
        <v>1</v>
      </c>
      <c r="Q76" s="14">
        <f t="shared" si="14"/>
        <v>1</v>
      </c>
      <c r="R76" s="9">
        <f t="shared" si="15"/>
        <v>1</v>
      </c>
    </row>
    <row r="77" spans="1:18" x14ac:dyDescent="0.2">
      <c r="A77" s="14">
        <v>8</v>
      </c>
      <c r="B77" s="14">
        <v>1</v>
      </c>
      <c r="C77" s="14">
        <v>1</v>
      </c>
      <c r="D77" s="17">
        <v>0</v>
      </c>
      <c r="E77" s="18">
        <v>4</v>
      </c>
      <c r="F77" s="14">
        <v>4</v>
      </c>
      <c r="G77" s="19">
        <v>0</v>
      </c>
      <c r="H77" s="7">
        <f t="shared" si="5"/>
        <v>0.65386611312921639</v>
      </c>
      <c r="I77" s="7">
        <f t="shared" si="6"/>
        <v>0.25541795665634676</v>
      </c>
      <c r="J77" s="7">
        <f t="shared" si="7"/>
        <v>0.19014084507042253</v>
      </c>
      <c r="K77" s="30">
        <f t="shared" si="8"/>
        <v>3.1755260258041457E-2</v>
      </c>
      <c r="L77" s="25">
        <f t="shared" si="9"/>
        <v>9</v>
      </c>
      <c r="M77" s="25">
        <f t="shared" si="10"/>
        <v>4</v>
      </c>
      <c r="N77" s="25">
        <f t="shared" si="11"/>
        <v>4</v>
      </c>
      <c r="O77" s="25">
        <f t="shared" si="12"/>
        <v>0</v>
      </c>
      <c r="P77" s="14">
        <f t="shared" si="13"/>
        <v>1</v>
      </c>
      <c r="Q77" s="14">
        <f t="shared" si="14"/>
        <v>1</v>
      </c>
      <c r="R77" s="9">
        <f t="shared" si="15"/>
        <v>1</v>
      </c>
    </row>
    <row r="78" spans="1:18" x14ac:dyDescent="0.2">
      <c r="A78" s="14">
        <v>9</v>
      </c>
      <c r="B78" s="14">
        <v>1</v>
      </c>
      <c r="C78" s="14">
        <v>1</v>
      </c>
      <c r="D78" s="17">
        <v>2</v>
      </c>
      <c r="E78" s="18">
        <v>3</v>
      </c>
      <c r="F78" s="14">
        <v>6</v>
      </c>
      <c r="G78" s="19">
        <v>0</v>
      </c>
      <c r="H78" s="7">
        <f t="shared" si="5"/>
        <v>0.65386611312921639</v>
      </c>
      <c r="I78" s="7">
        <f t="shared" si="6"/>
        <v>0.25541795665634676</v>
      </c>
      <c r="J78" s="7">
        <f t="shared" si="7"/>
        <v>0.70422535211267601</v>
      </c>
      <c r="K78" s="30">
        <f t="shared" si="8"/>
        <v>0.11761207502978317</v>
      </c>
      <c r="L78" s="25">
        <f t="shared" si="9"/>
        <v>9</v>
      </c>
      <c r="M78" s="25">
        <f t="shared" si="10"/>
        <v>3</v>
      </c>
      <c r="N78" s="25">
        <f t="shared" si="11"/>
        <v>6</v>
      </c>
      <c r="O78" s="25">
        <f t="shared" si="12"/>
        <v>0</v>
      </c>
      <c r="P78" s="14">
        <f t="shared" si="13"/>
        <v>1</v>
      </c>
      <c r="Q78" s="14">
        <f t="shared" si="14"/>
        <v>1</v>
      </c>
      <c r="R78" s="9">
        <f t="shared" si="15"/>
        <v>1</v>
      </c>
    </row>
    <row r="79" spans="1:18" x14ac:dyDescent="0.2">
      <c r="A79" s="14">
        <v>10</v>
      </c>
      <c r="B79" s="14">
        <v>0</v>
      </c>
      <c r="C79" s="14">
        <v>2</v>
      </c>
      <c r="D79" s="17">
        <v>1</v>
      </c>
      <c r="E79" s="18">
        <v>3</v>
      </c>
      <c r="F79" s="14">
        <v>1</v>
      </c>
      <c r="G79" s="19">
        <v>4</v>
      </c>
      <c r="H79" s="7">
        <f t="shared" si="5"/>
        <v>0.21069019200830308</v>
      </c>
      <c r="I79" s="7">
        <f t="shared" si="6"/>
        <v>0.42956656346749228</v>
      </c>
      <c r="J79" s="7">
        <f t="shared" si="7"/>
        <v>0.10563380281690141</v>
      </c>
      <c r="K79" s="30">
        <f t="shared" si="8"/>
        <v>9.5604360990119222E-3</v>
      </c>
      <c r="L79" s="25">
        <f t="shared" si="9"/>
        <v>9</v>
      </c>
      <c r="M79" s="25">
        <f t="shared" si="10"/>
        <v>3</v>
      </c>
      <c r="N79" s="25">
        <f t="shared" si="11"/>
        <v>1</v>
      </c>
      <c r="O79" s="25">
        <f t="shared" si="12"/>
        <v>4</v>
      </c>
      <c r="P79" s="14">
        <f t="shared" si="13"/>
        <v>1</v>
      </c>
      <c r="Q79" s="14">
        <f t="shared" si="14"/>
        <v>1</v>
      </c>
      <c r="R79" s="9">
        <f t="shared" si="15"/>
        <v>1</v>
      </c>
    </row>
    <row r="80" spans="1:18" x14ac:dyDescent="0.2">
      <c r="A80" s="14">
        <v>11</v>
      </c>
      <c r="B80" s="14">
        <v>0</v>
      </c>
      <c r="C80" s="14">
        <v>2</v>
      </c>
      <c r="D80" s="17">
        <v>0</v>
      </c>
      <c r="E80" s="18">
        <v>1</v>
      </c>
      <c r="F80" s="14">
        <v>2</v>
      </c>
      <c r="G80" s="19">
        <v>4</v>
      </c>
      <c r="H80" s="7">
        <f t="shared" si="5"/>
        <v>0.21069019200830308</v>
      </c>
      <c r="I80" s="7">
        <f t="shared" si="6"/>
        <v>0.42956656346749228</v>
      </c>
      <c r="J80" s="7">
        <f t="shared" si="7"/>
        <v>0.19014084507042253</v>
      </c>
      <c r="K80" s="30">
        <f t="shared" si="8"/>
        <v>1.720878497822146E-2</v>
      </c>
      <c r="L80" s="25">
        <f t="shared" si="9"/>
        <v>9</v>
      </c>
      <c r="M80" s="25">
        <f t="shared" si="10"/>
        <v>1</v>
      </c>
      <c r="N80" s="25">
        <f t="shared" si="11"/>
        <v>2</v>
      </c>
      <c r="O80" s="25">
        <f t="shared" si="12"/>
        <v>4</v>
      </c>
      <c r="P80" s="14">
        <f t="shared" si="13"/>
        <v>1</v>
      </c>
      <c r="Q80" s="14">
        <f t="shared" si="14"/>
        <v>1</v>
      </c>
      <c r="R80" s="9">
        <f t="shared" si="15"/>
        <v>1</v>
      </c>
    </row>
    <row r="81" spans="1:18" x14ac:dyDescent="0.2">
      <c r="A81" s="14">
        <v>12</v>
      </c>
      <c r="B81" s="14">
        <v>0</v>
      </c>
      <c r="C81" s="14">
        <v>2</v>
      </c>
      <c r="D81" s="17">
        <v>2</v>
      </c>
      <c r="E81" s="18">
        <v>0</v>
      </c>
      <c r="F81" s="14">
        <v>4</v>
      </c>
      <c r="G81" s="19">
        <v>4</v>
      </c>
      <c r="H81" s="7">
        <f t="shared" si="5"/>
        <v>0.21069019200830308</v>
      </c>
      <c r="I81" s="7">
        <f t="shared" si="6"/>
        <v>0.42956656346749228</v>
      </c>
      <c r="J81" s="7">
        <f t="shared" si="7"/>
        <v>0.70422535211267601</v>
      </c>
      <c r="K81" s="30">
        <f t="shared" si="8"/>
        <v>6.3736240660079477E-2</v>
      </c>
      <c r="L81" s="25">
        <f t="shared" si="9"/>
        <v>9</v>
      </c>
      <c r="M81" s="25">
        <f t="shared" si="10"/>
        <v>0</v>
      </c>
      <c r="N81" s="25">
        <f t="shared" si="11"/>
        <v>4</v>
      </c>
      <c r="O81" s="25">
        <f t="shared" si="12"/>
        <v>4</v>
      </c>
      <c r="P81" s="14">
        <f t="shared" si="13"/>
        <v>1</v>
      </c>
      <c r="Q81" s="14">
        <f t="shared" si="14"/>
        <v>1</v>
      </c>
      <c r="R81" s="9">
        <f t="shared" si="15"/>
        <v>1</v>
      </c>
    </row>
    <row r="82" spans="1:18" x14ac:dyDescent="0.2">
      <c r="A82" s="14">
        <v>13</v>
      </c>
      <c r="B82" s="14">
        <v>0</v>
      </c>
      <c r="C82" s="14">
        <v>0</v>
      </c>
      <c r="D82" s="17">
        <v>1</v>
      </c>
      <c r="E82" s="18">
        <v>4</v>
      </c>
      <c r="F82" s="14">
        <v>1</v>
      </c>
      <c r="G82" s="19">
        <v>2</v>
      </c>
      <c r="H82" s="7">
        <f t="shared" si="5"/>
        <v>0.21069019200830308</v>
      </c>
      <c r="I82" s="7">
        <f t="shared" si="6"/>
        <v>0.31501547987616108</v>
      </c>
      <c r="J82" s="7">
        <f t="shared" si="7"/>
        <v>0.10563380281690141</v>
      </c>
      <c r="K82" s="30">
        <f t="shared" si="8"/>
        <v>7.0109864726087441E-3</v>
      </c>
      <c r="L82" s="25">
        <f t="shared" si="9"/>
        <v>9</v>
      </c>
      <c r="M82" s="25">
        <f t="shared" si="10"/>
        <v>4</v>
      </c>
      <c r="N82" s="25">
        <f t="shared" si="11"/>
        <v>1</v>
      </c>
      <c r="O82" s="25">
        <f t="shared" si="12"/>
        <v>2</v>
      </c>
      <c r="P82" s="14">
        <f t="shared" si="13"/>
        <v>1</v>
      </c>
      <c r="Q82" s="14">
        <f t="shared" si="14"/>
        <v>1</v>
      </c>
      <c r="R82" s="9">
        <f t="shared" si="15"/>
        <v>1</v>
      </c>
    </row>
    <row r="83" spans="1:18" x14ac:dyDescent="0.2">
      <c r="A83" s="14">
        <v>14</v>
      </c>
      <c r="B83" s="14">
        <v>0</v>
      </c>
      <c r="C83" s="14">
        <v>0</v>
      </c>
      <c r="D83" s="17">
        <v>0</v>
      </c>
      <c r="E83" s="18">
        <v>2</v>
      </c>
      <c r="F83" s="14">
        <v>2</v>
      </c>
      <c r="G83" s="19">
        <v>2</v>
      </c>
      <c r="H83" s="7">
        <f t="shared" si="5"/>
        <v>0.21069019200830308</v>
      </c>
      <c r="I83" s="7">
        <f t="shared" si="6"/>
        <v>0.31501547987616108</v>
      </c>
      <c r="J83" s="7">
        <f t="shared" si="7"/>
        <v>0.19014084507042253</v>
      </c>
      <c r="K83" s="30">
        <f t="shared" si="8"/>
        <v>1.2619775650695738E-2</v>
      </c>
      <c r="L83" s="25">
        <f t="shared" si="9"/>
        <v>9</v>
      </c>
      <c r="M83" s="25">
        <f t="shared" si="10"/>
        <v>2</v>
      </c>
      <c r="N83" s="25">
        <f t="shared" si="11"/>
        <v>2</v>
      </c>
      <c r="O83" s="25">
        <f t="shared" si="12"/>
        <v>2</v>
      </c>
      <c r="P83" s="14">
        <f t="shared" si="13"/>
        <v>1</v>
      </c>
      <c r="Q83" s="14">
        <f t="shared" si="14"/>
        <v>1</v>
      </c>
      <c r="R83" s="9">
        <f t="shared" si="15"/>
        <v>1</v>
      </c>
    </row>
    <row r="84" spans="1:18" x14ac:dyDescent="0.2">
      <c r="A84" s="14">
        <v>15</v>
      </c>
      <c r="B84" s="14">
        <v>0</v>
      </c>
      <c r="C84" s="14">
        <v>0</v>
      </c>
      <c r="D84" s="17">
        <v>2</v>
      </c>
      <c r="E84" s="18">
        <v>1</v>
      </c>
      <c r="F84" s="14">
        <v>4</v>
      </c>
      <c r="G84" s="19">
        <v>2</v>
      </c>
      <c r="H84" s="7">
        <f t="shared" si="5"/>
        <v>0.21069019200830308</v>
      </c>
      <c r="I84" s="7">
        <f t="shared" si="6"/>
        <v>0.31501547987616108</v>
      </c>
      <c r="J84" s="7">
        <f t="shared" si="7"/>
        <v>0.70422535211267601</v>
      </c>
      <c r="K84" s="30">
        <f t="shared" si="8"/>
        <v>4.6739909817391623E-2</v>
      </c>
      <c r="L84" s="25">
        <f t="shared" si="9"/>
        <v>9</v>
      </c>
      <c r="M84" s="25">
        <f t="shared" si="10"/>
        <v>1</v>
      </c>
      <c r="N84" s="25">
        <f t="shared" si="11"/>
        <v>4</v>
      </c>
      <c r="O84" s="25">
        <f t="shared" si="12"/>
        <v>2</v>
      </c>
      <c r="P84" s="14">
        <f t="shared" si="13"/>
        <v>1</v>
      </c>
      <c r="Q84" s="14">
        <f t="shared" si="14"/>
        <v>1</v>
      </c>
      <c r="R84" s="9">
        <f t="shared" si="15"/>
        <v>1</v>
      </c>
    </row>
    <row r="85" spans="1:18" x14ac:dyDescent="0.2">
      <c r="A85" s="14">
        <v>16</v>
      </c>
      <c r="B85" s="14">
        <v>0</v>
      </c>
      <c r="C85" s="14">
        <v>1</v>
      </c>
      <c r="D85" s="17">
        <v>1</v>
      </c>
      <c r="E85" s="18">
        <v>6</v>
      </c>
      <c r="F85" s="14">
        <v>1</v>
      </c>
      <c r="G85" s="19">
        <v>1</v>
      </c>
      <c r="H85" s="7">
        <f t="shared" si="5"/>
        <v>0.21069019200830308</v>
      </c>
      <c r="I85" s="7">
        <f t="shared" si="6"/>
        <v>0.25541795665634676</v>
      </c>
      <c r="J85" s="7">
        <f t="shared" si="7"/>
        <v>0.10563380281690141</v>
      </c>
      <c r="K85" s="30">
        <f t="shared" si="8"/>
        <v>5.6845836264395209E-3</v>
      </c>
      <c r="L85" s="25">
        <f t="shared" si="9"/>
        <v>9</v>
      </c>
      <c r="M85" s="25">
        <f t="shared" si="10"/>
        <v>6</v>
      </c>
      <c r="N85" s="25">
        <f t="shared" si="11"/>
        <v>1</v>
      </c>
      <c r="O85" s="25">
        <f t="shared" si="12"/>
        <v>1</v>
      </c>
      <c r="P85" s="14">
        <f t="shared" si="13"/>
        <v>1</v>
      </c>
      <c r="Q85" s="14">
        <f t="shared" si="14"/>
        <v>1</v>
      </c>
      <c r="R85" s="9">
        <f t="shared" si="15"/>
        <v>1</v>
      </c>
    </row>
    <row r="86" spans="1:18" x14ac:dyDescent="0.2">
      <c r="A86" s="14">
        <v>17</v>
      </c>
      <c r="B86" s="14">
        <v>0</v>
      </c>
      <c r="C86" s="14">
        <v>1</v>
      </c>
      <c r="D86" s="17">
        <v>0</v>
      </c>
      <c r="E86" s="18">
        <v>4</v>
      </c>
      <c r="F86" s="14">
        <v>2</v>
      </c>
      <c r="G86" s="19">
        <v>1</v>
      </c>
      <c r="H86" s="7">
        <f t="shared" si="5"/>
        <v>0.21069019200830308</v>
      </c>
      <c r="I86" s="7">
        <f t="shared" si="6"/>
        <v>0.25541795665634676</v>
      </c>
      <c r="J86" s="7">
        <f t="shared" si="7"/>
        <v>0.19014084507042253</v>
      </c>
      <c r="K86" s="30">
        <f t="shared" si="8"/>
        <v>1.0232250527591137E-2</v>
      </c>
      <c r="L86" s="25">
        <f t="shared" si="9"/>
        <v>9</v>
      </c>
      <c r="M86" s="25">
        <f t="shared" si="10"/>
        <v>4</v>
      </c>
      <c r="N86" s="25">
        <f t="shared" si="11"/>
        <v>2</v>
      </c>
      <c r="O86" s="25">
        <f t="shared" si="12"/>
        <v>1</v>
      </c>
      <c r="P86" s="14">
        <f t="shared" si="13"/>
        <v>1</v>
      </c>
      <c r="Q86" s="14">
        <f t="shared" si="14"/>
        <v>1</v>
      </c>
      <c r="R86" s="9">
        <f t="shared" si="15"/>
        <v>1</v>
      </c>
    </row>
    <row r="87" spans="1:18" x14ac:dyDescent="0.2">
      <c r="A87" s="14">
        <v>18</v>
      </c>
      <c r="B87" s="14">
        <v>0</v>
      </c>
      <c r="C87" s="14">
        <v>1</v>
      </c>
      <c r="D87" s="17">
        <v>2</v>
      </c>
      <c r="E87" s="18">
        <v>3</v>
      </c>
      <c r="F87" s="14">
        <v>4</v>
      </c>
      <c r="G87" s="19">
        <v>1</v>
      </c>
      <c r="H87" s="7">
        <f t="shared" si="5"/>
        <v>0.21069019200830308</v>
      </c>
      <c r="I87" s="7">
        <f t="shared" si="6"/>
        <v>0.25541795665634676</v>
      </c>
      <c r="J87" s="7">
        <f t="shared" si="7"/>
        <v>0.70422535211267601</v>
      </c>
      <c r="K87" s="30">
        <f t="shared" si="8"/>
        <v>3.7897224176263469E-2</v>
      </c>
      <c r="L87" s="25">
        <f t="shared" si="9"/>
        <v>9</v>
      </c>
      <c r="M87" s="25">
        <f t="shared" si="10"/>
        <v>3</v>
      </c>
      <c r="N87" s="25">
        <f t="shared" si="11"/>
        <v>4</v>
      </c>
      <c r="O87" s="25">
        <f t="shared" si="12"/>
        <v>1</v>
      </c>
      <c r="P87" s="14">
        <f t="shared" si="13"/>
        <v>1</v>
      </c>
      <c r="Q87" s="14">
        <f t="shared" si="14"/>
        <v>1</v>
      </c>
      <c r="R87" s="9">
        <f t="shared" si="15"/>
        <v>1</v>
      </c>
    </row>
    <row r="88" spans="1:18" x14ac:dyDescent="0.2">
      <c r="A88" s="14">
        <v>19</v>
      </c>
      <c r="B88" s="14">
        <v>2</v>
      </c>
      <c r="C88" s="14">
        <v>2</v>
      </c>
      <c r="D88" s="14">
        <v>1</v>
      </c>
      <c r="E88" s="18">
        <v>3</v>
      </c>
      <c r="F88" s="14">
        <v>0</v>
      </c>
      <c r="G88" s="19">
        <v>6</v>
      </c>
      <c r="H88" s="7">
        <f t="shared" si="5"/>
        <v>0.13544369486248053</v>
      </c>
      <c r="I88" s="7">
        <f t="shared" si="6"/>
        <v>0.42956656346749228</v>
      </c>
      <c r="J88" s="7">
        <f t="shared" si="7"/>
        <v>0.10563380281690141</v>
      </c>
      <c r="K88" s="30">
        <f t="shared" si="8"/>
        <v>6.1459946350790919E-3</v>
      </c>
      <c r="L88" s="25">
        <f t="shared" si="9"/>
        <v>9</v>
      </c>
      <c r="M88" s="25">
        <f t="shared" si="10"/>
        <v>3</v>
      </c>
      <c r="N88" s="25">
        <f t="shared" si="11"/>
        <v>0</v>
      </c>
      <c r="O88" s="25">
        <f t="shared" si="12"/>
        <v>6</v>
      </c>
      <c r="P88" s="14">
        <f t="shared" si="13"/>
        <v>1</v>
      </c>
      <c r="Q88" s="14">
        <f t="shared" si="14"/>
        <v>1</v>
      </c>
      <c r="R88" s="9">
        <f t="shared" si="15"/>
        <v>1</v>
      </c>
    </row>
    <row r="89" spans="1:18" x14ac:dyDescent="0.2">
      <c r="A89" s="14">
        <v>20</v>
      </c>
      <c r="B89" s="14">
        <v>2</v>
      </c>
      <c r="C89" s="14">
        <v>2</v>
      </c>
      <c r="D89" s="14">
        <v>0</v>
      </c>
      <c r="E89" s="18">
        <v>1</v>
      </c>
      <c r="F89" s="14">
        <v>1</v>
      </c>
      <c r="G89" s="19">
        <v>6</v>
      </c>
      <c r="H89" s="7">
        <f t="shared" si="5"/>
        <v>0.13544369486248053</v>
      </c>
      <c r="I89" s="7">
        <f t="shared" si="6"/>
        <v>0.42956656346749228</v>
      </c>
      <c r="J89" s="7">
        <f t="shared" si="7"/>
        <v>0.19014084507042253</v>
      </c>
      <c r="K89" s="30">
        <f t="shared" si="8"/>
        <v>1.1062790343142365E-2</v>
      </c>
      <c r="L89" s="25">
        <f t="shared" si="9"/>
        <v>9</v>
      </c>
      <c r="M89" s="25">
        <f t="shared" si="10"/>
        <v>1</v>
      </c>
      <c r="N89" s="25">
        <f t="shared" si="11"/>
        <v>1</v>
      </c>
      <c r="O89" s="25">
        <f t="shared" si="12"/>
        <v>6</v>
      </c>
      <c r="P89" s="14">
        <f t="shared" si="13"/>
        <v>1</v>
      </c>
      <c r="Q89" s="14">
        <f t="shared" si="14"/>
        <v>1</v>
      </c>
      <c r="R89" s="9">
        <f t="shared" si="15"/>
        <v>1</v>
      </c>
    </row>
    <row r="90" spans="1:18" x14ac:dyDescent="0.2">
      <c r="A90" s="14">
        <v>21</v>
      </c>
      <c r="B90" s="14">
        <v>2</v>
      </c>
      <c r="C90" s="14">
        <v>2</v>
      </c>
      <c r="D90" s="14">
        <v>2</v>
      </c>
      <c r="E90" s="18">
        <v>0</v>
      </c>
      <c r="F90" s="14">
        <v>3</v>
      </c>
      <c r="G90" s="19">
        <v>6</v>
      </c>
      <c r="H90" s="7">
        <f t="shared" si="5"/>
        <v>0.13544369486248053</v>
      </c>
      <c r="I90" s="7">
        <f t="shared" si="6"/>
        <v>0.42956656346749228</v>
      </c>
      <c r="J90" s="7">
        <f t="shared" si="7"/>
        <v>0.70422535211267601</v>
      </c>
      <c r="K90" s="30">
        <f t="shared" si="8"/>
        <v>4.0973297567193943E-2</v>
      </c>
      <c r="L90" s="25">
        <f t="shared" si="9"/>
        <v>9</v>
      </c>
      <c r="M90" s="25">
        <f t="shared" si="10"/>
        <v>0</v>
      </c>
      <c r="N90" s="25">
        <f t="shared" si="11"/>
        <v>3</v>
      </c>
      <c r="O90" s="25">
        <f t="shared" si="12"/>
        <v>6</v>
      </c>
      <c r="P90" s="14">
        <f t="shared" si="13"/>
        <v>1</v>
      </c>
      <c r="Q90" s="14">
        <f t="shared" si="14"/>
        <v>1</v>
      </c>
      <c r="R90" s="9">
        <f t="shared" si="15"/>
        <v>1</v>
      </c>
    </row>
    <row r="91" spans="1:18" x14ac:dyDescent="0.2">
      <c r="A91" s="14">
        <v>22</v>
      </c>
      <c r="B91" s="14">
        <v>2</v>
      </c>
      <c r="C91" s="14">
        <v>0</v>
      </c>
      <c r="D91" s="17">
        <v>1</v>
      </c>
      <c r="E91" s="18">
        <v>4</v>
      </c>
      <c r="F91" s="14">
        <v>0</v>
      </c>
      <c r="G91" s="19">
        <v>4</v>
      </c>
      <c r="H91" s="7">
        <f t="shared" si="5"/>
        <v>0.13544369486248053</v>
      </c>
      <c r="I91" s="7">
        <f t="shared" si="6"/>
        <v>0.31501547987616108</v>
      </c>
      <c r="J91" s="7">
        <f t="shared" si="7"/>
        <v>0.10563380281690141</v>
      </c>
      <c r="K91" s="30">
        <f t="shared" si="8"/>
        <v>4.5070627323913351E-3</v>
      </c>
      <c r="L91" s="25">
        <f t="shared" si="9"/>
        <v>9</v>
      </c>
      <c r="M91" s="25">
        <f t="shared" si="10"/>
        <v>4</v>
      </c>
      <c r="N91" s="25">
        <f t="shared" si="11"/>
        <v>0</v>
      </c>
      <c r="O91" s="25">
        <f t="shared" si="12"/>
        <v>4</v>
      </c>
      <c r="P91" s="14">
        <f t="shared" si="13"/>
        <v>1</v>
      </c>
      <c r="Q91" s="14">
        <f t="shared" si="14"/>
        <v>1</v>
      </c>
      <c r="R91" s="9">
        <f t="shared" si="15"/>
        <v>1</v>
      </c>
    </row>
    <row r="92" spans="1:18" x14ac:dyDescent="0.2">
      <c r="A92" s="14">
        <v>23</v>
      </c>
      <c r="B92" s="14">
        <v>2</v>
      </c>
      <c r="C92" s="14">
        <v>0</v>
      </c>
      <c r="D92" s="17">
        <v>0</v>
      </c>
      <c r="E92" s="18">
        <v>2</v>
      </c>
      <c r="F92" s="14">
        <v>1</v>
      </c>
      <c r="G92" s="19">
        <v>4</v>
      </c>
      <c r="H92" s="7">
        <f t="shared" si="5"/>
        <v>0.13544369486248053</v>
      </c>
      <c r="I92" s="7">
        <f t="shared" si="6"/>
        <v>0.31501547987616108</v>
      </c>
      <c r="J92" s="7">
        <f t="shared" si="7"/>
        <v>0.19014084507042253</v>
      </c>
      <c r="K92" s="30">
        <f t="shared" si="8"/>
        <v>8.1127129183044024E-3</v>
      </c>
      <c r="L92" s="25">
        <f t="shared" si="9"/>
        <v>9</v>
      </c>
      <c r="M92" s="25">
        <f t="shared" si="10"/>
        <v>2</v>
      </c>
      <c r="N92" s="25">
        <f t="shared" si="11"/>
        <v>1</v>
      </c>
      <c r="O92" s="25">
        <f t="shared" si="12"/>
        <v>4</v>
      </c>
      <c r="P92" s="14">
        <f t="shared" si="13"/>
        <v>1</v>
      </c>
      <c r="Q92" s="14">
        <f t="shared" si="14"/>
        <v>1</v>
      </c>
      <c r="R92" s="9">
        <f t="shared" si="15"/>
        <v>1</v>
      </c>
    </row>
    <row r="93" spans="1:18" x14ac:dyDescent="0.2">
      <c r="A93" s="14">
        <v>24</v>
      </c>
      <c r="B93" s="14">
        <v>2</v>
      </c>
      <c r="C93" s="14">
        <v>0</v>
      </c>
      <c r="D93" s="17">
        <v>2</v>
      </c>
      <c r="E93" s="18">
        <v>1</v>
      </c>
      <c r="F93" s="14">
        <v>3</v>
      </c>
      <c r="G93" s="19">
        <v>4</v>
      </c>
      <c r="H93" s="7">
        <f t="shared" si="5"/>
        <v>0.13544369486248053</v>
      </c>
      <c r="I93" s="7">
        <f t="shared" si="6"/>
        <v>0.31501547987616108</v>
      </c>
      <c r="J93" s="7">
        <f t="shared" si="7"/>
        <v>0.70422535211267601</v>
      </c>
      <c r="K93" s="30">
        <f t="shared" si="8"/>
        <v>3.0047084882608897E-2</v>
      </c>
      <c r="L93" s="25">
        <f t="shared" si="9"/>
        <v>9</v>
      </c>
      <c r="M93" s="25">
        <f t="shared" si="10"/>
        <v>1</v>
      </c>
      <c r="N93" s="25">
        <f t="shared" si="11"/>
        <v>3</v>
      </c>
      <c r="O93" s="25">
        <f t="shared" si="12"/>
        <v>4</v>
      </c>
      <c r="P93" s="14">
        <f t="shared" si="13"/>
        <v>1</v>
      </c>
      <c r="Q93" s="14">
        <f t="shared" si="14"/>
        <v>1</v>
      </c>
      <c r="R93" s="9">
        <f t="shared" si="15"/>
        <v>1</v>
      </c>
    </row>
    <row r="94" spans="1:18" x14ac:dyDescent="0.2">
      <c r="A94" s="14">
        <v>25</v>
      </c>
      <c r="B94" s="14">
        <v>2</v>
      </c>
      <c r="C94" s="14">
        <v>1</v>
      </c>
      <c r="D94" s="17">
        <v>1</v>
      </c>
      <c r="E94" s="18">
        <v>6</v>
      </c>
      <c r="F94" s="14">
        <v>0</v>
      </c>
      <c r="G94" s="19">
        <v>3</v>
      </c>
      <c r="H94" s="7">
        <f t="shared" si="5"/>
        <v>0.13544369486248053</v>
      </c>
      <c r="I94" s="7">
        <f t="shared" si="6"/>
        <v>0.25541795665634676</v>
      </c>
      <c r="J94" s="7">
        <f t="shared" si="7"/>
        <v>0.10563380281690141</v>
      </c>
      <c r="K94" s="30">
        <f t="shared" si="8"/>
        <v>3.6543751884254056E-3</v>
      </c>
      <c r="L94" s="25">
        <f t="shared" si="9"/>
        <v>9</v>
      </c>
      <c r="M94" s="25">
        <f t="shared" si="10"/>
        <v>6</v>
      </c>
      <c r="N94" s="25">
        <f t="shared" si="11"/>
        <v>0</v>
      </c>
      <c r="O94" s="25">
        <f t="shared" si="12"/>
        <v>3</v>
      </c>
      <c r="P94" s="14">
        <f t="shared" si="13"/>
        <v>1</v>
      </c>
      <c r="Q94" s="14">
        <f t="shared" si="14"/>
        <v>1</v>
      </c>
      <c r="R94" s="9">
        <f t="shared" si="15"/>
        <v>1</v>
      </c>
    </row>
    <row r="95" spans="1:18" x14ac:dyDescent="0.2">
      <c r="A95" s="14">
        <v>26</v>
      </c>
      <c r="B95" s="14">
        <v>2</v>
      </c>
      <c r="C95" s="14">
        <v>1</v>
      </c>
      <c r="D95" s="17">
        <v>0</v>
      </c>
      <c r="E95" s="18">
        <v>4</v>
      </c>
      <c r="F95" s="14">
        <v>1</v>
      </c>
      <c r="G95" s="19">
        <v>3</v>
      </c>
      <c r="H95" s="7">
        <f t="shared" si="5"/>
        <v>0.13544369486248053</v>
      </c>
      <c r="I95" s="7">
        <f t="shared" si="6"/>
        <v>0.25541795665634676</v>
      </c>
      <c r="J95" s="7">
        <f t="shared" si="7"/>
        <v>0.19014084507042253</v>
      </c>
      <c r="K95" s="30">
        <f t="shared" si="8"/>
        <v>6.5778753391657306E-3</v>
      </c>
      <c r="L95" s="25">
        <f t="shared" si="9"/>
        <v>9</v>
      </c>
      <c r="M95" s="25">
        <f t="shared" si="10"/>
        <v>4</v>
      </c>
      <c r="N95" s="25">
        <f t="shared" si="11"/>
        <v>1</v>
      </c>
      <c r="O95" s="25">
        <f t="shared" si="12"/>
        <v>3</v>
      </c>
      <c r="P95" s="14">
        <f t="shared" si="13"/>
        <v>1</v>
      </c>
      <c r="Q95" s="14">
        <f t="shared" si="14"/>
        <v>1</v>
      </c>
      <c r="R95" s="9">
        <f t="shared" si="15"/>
        <v>1</v>
      </c>
    </row>
    <row r="96" spans="1:18" x14ac:dyDescent="0.2">
      <c r="A96" s="14">
        <v>27</v>
      </c>
      <c r="B96" s="14">
        <v>2</v>
      </c>
      <c r="C96" s="14">
        <v>1</v>
      </c>
      <c r="D96" s="17">
        <v>2</v>
      </c>
      <c r="E96" s="18">
        <v>3</v>
      </c>
      <c r="F96" s="14">
        <v>3</v>
      </c>
      <c r="G96" s="19">
        <v>3</v>
      </c>
      <c r="H96" s="7">
        <f t="shared" si="5"/>
        <v>0.13544369486248053</v>
      </c>
      <c r="I96" s="7">
        <f t="shared" si="6"/>
        <v>0.25541795665634676</v>
      </c>
      <c r="J96" s="7">
        <f t="shared" si="7"/>
        <v>0.70422535211267601</v>
      </c>
      <c r="K96" s="30">
        <f t="shared" si="8"/>
        <v>2.4362501256169369E-2</v>
      </c>
      <c r="L96" s="25">
        <f t="shared" si="9"/>
        <v>9</v>
      </c>
      <c r="M96" s="25">
        <f t="shared" si="10"/>
        <v>3</v>
      </c>
      <c r="N96" s="25">
        <f t="shared" si="11"/>
        <v>3</v>
      </c>
      <c r="O96" s="25">
        <f t="shared" si="12"/>
        <v>3</v>
      </c>
      <c r="P96" s="14">
        <f t="shared" si="13"/>
        <v>1</v>
      </c>
      <c r="Q96" s="14">
        <f t="shared" si="14"/>
        <v>1</v>
      </c>
      <c r="R96" s="9">
        <f t="shared" si="15"/>
        <v>1</v>
      </c>
    </row>
    <row r="97" spans="8:8" x14ac:dyDescent="0.2">
      <c r="H97" s="7"/>
    </row>
  </sheetData>
  <mergeCells count="91">
    <mergeCell ref="M2:Q3"/>
    <mergeCell ref="R2:R11"/>
    <mergeCell ref="A3:E3"/>
    <mergeCell ref="F3:H3"/>
    <mergeCell ref="A5:F5"/>
    <mergeCell ref="G5:I5"/>
    <mergeCell ref="A6:E6"/>
    <mergeCell ref="G6:I6"/>
    <mergeCell ref="G7:I7"/>
    <mergeCell ref="G8:I8"/>
    <mergeCell ref="M8:Q8"/>
    <mergeCell ref="A10:H11"/>
    <mergeCell ref="A12:D12"/>
    <mergeCell ref="F12:H12"/>
    <mergeCell ref="A13:D13"/>
    <mergeCell ref="F13:H13"/>
    <mergeCell ref="A14:D14"/>
    <mergeCell ref="F14:H14"/>
    <mergeCell ref="A15:D15"/>
    <mergeCell ref="F15:H15"/>
    <mergeCell ref="A16:D16"/>
    <mergeCell ref="F16:H16"/>
    <mergeCell ref="A17:D17"/>
    <mergeCell ref="F17:H17"/>
    <mergeCell ref="L21:O21"/>
    <mergeCell ref="S21:S32"/>
    <mergeCell ref="E24:H24"/>
    <mergeCell ref="B26:D26"/>
    <mergeCell ref="E26:F26"/>
    <mergeCell ref="G26:I26"/>
    <mergeCell ref="M26:O26"/>
    <mergeCell ref="B27:D27"/>
    <mergeCell ref="E27:F27"/>
    <mergeCell ref="G27:I27"/>
    <mergeCell ref="M27:O27"/>
    <mergeCell ref="B28:D28"/>
    <mergeCell ref="E28:F28"/>
    <mergeCell ref="G28:I28"/>
    <mergeCell ref="M28:O28"/>
    <mergeCell ref="A30:C30"/>
    <mergeCell ref="H33:R34"/>
    <mergeCell ref="D35:D36"/>
    <mergeCell ref="E35:G35"/>
    <mergeCell ref="H35:H36"/>
    <mergeCell ref="I35:I36"/>
    <mergeCell ref="J35:J36"/>
    <mergeCell ref="K35:N36"/>
    <mergeCell ref="O35:Q36"/>
    <mergeCell ref="R35:S36"/>
    <mergeCell ref="R37:S63"/>
    <mergeCell ref="D38:D40"/>
    <mergeCell ref="I38:I40"/>
    <mergeCell ref="K38:N40"/>
    <mergeCell ref="O38:Q40"/>
    <mergeCell ref="D41:D43"/>
    <mergeCell ref="I41:I43"/>
    <mergeCell ref="K41:N43"/>
    <mergeCell ref="D48:D53"/>
    <mergeCell ref="I48:I53"/>
    <mergeCell ref="K48:N53"/>
    <mergeCell ref="O48:Q53"/>
    <mergeCell ref="K37:N37"/>
    <mergeCell ref="O37:Q37"/>
    <mergeCell ref="O41:Q43"/>
    <mergeCell ref="D44:D47"/>
    <mergeCell ref="I44:I47"/>
    <mergeCell ref="K44:N47"/>
    <mergeCell ref="O44:Q47"/>
    <mergeCell ref="D54:D56"/>
    <mergeCell ref="I54:I56"/>
    <mergeCell ref="K54:N56"/>
    <mergeCell ref="O54:Q56"/>
    <mergeCell ref="D57:D59"/>
    <mergeCell ref="I57:I59"/>
    <mergeCell ref="K57:N59"/>
    <mergeCell ref="O57:Q59"/>
    <mergeCell ref="D60:D62"/>
    <mergeCell ref="I60:I62"/>
    <mergeCell ref="K60:N62"/>
    <mergeCell ref="O60:Q62"/>
    <mergeCell ref="K63:N63"/>
    <mergeCell ref="O63:Q63"/>
    <mergeCell ref="A67:K67"/>
    <mergeCell ref="L67:O68"/>
    <mergeCell ref="P67:P69"/>
    <mergeCell ref="Q67:Q69"/>
    <mergeCell ref="R67:R69"/>
    <mergeCell ref="A68:A69"/>
    <mergeCell ref="B68:D68"/>
    <mergeCell ref="E68:G68"/>
    <mergeCell ref="H68:K68"/>
  </mergeCells>
  <conditionalFormatting sqref="R20">
    <cfRule type="cellIs" dxfId="5" priority="2" operator="greaterThan">
      <formula>0</formula>
    </cfRule>
  </conditionalFormatting>
  <conditionalFormatting sqref="R70:R96">
    <cfRule type="cellIs" dxfId="4" priority="1" operator="greaterThan">
      <formula>0</formula>
    </cfRule>
  </conditionalFormatting>
  <pageMargins left="0.7" right="0.7" top="0.78740157499999996" bottom="0.78740157499999996" header="0.3" footer="0.3"/>
  <pageSetup paperSize="9" scale="50" fitToWidth="0" orientation="portrait" r:id="rId1"/>
  <ignoredErrors>
    <ignoredError sqref="I38:N40 I60:N62 I41 K41:N41 I42 K42:N42 I43 K43:N43 I44 K44:N44 I45 K45:N45 I46 K46:N46 I47 K47:N47 I48 K48:N48 I49 K49:N49 I50 K50:N50 I51 K51:N51 I52 K52:N52 I53 K53:N53 I54 K54:N54 I55 K55:N55 I56 K56:N56 I57 K57:N57 I58 K58:N58 I59 K59:N59" formulaRange="1"/>
  </ignoredErrors>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11</vt:i4>
      </vt:variant>
    </vt:vector>
  </HeadingPairs>
  <TitlesOfParts>
    <vt:vector size="11" baseType="lpstr">
      <vt:lpstr>Anleitung</vt:lpstr>
      <vt:lpstr>Quoten_und_WSK</vt:lpstr>
      <vt:lpstr>X_Pkte_kommen_weiter</vt:lpstr>
      <vt:lpstr>Gr.A</vt:lpstr>
      <vt:lpstr>Gr.B</vt:lpstr>
      <vt:lpstr>Gr.C</vt:lpstr>
      <vt:lpstr>Gr.D</vt:lpstr>
      <vt:lpstr>Gr.F</vt:lpstr>
      <vt:lpstr>Gr.G</vt:lpstr>
      <vt:lpstr>Gr.H</vt:lpstr>
      <vt:lpstr>Auswertung_Überblick</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Gewinnwahrscheinlichkeiten für Sportereignisse auf Basis von Wett-Quoten</dc:title>
  <dc:creator>Hans-Stefan Siller, Daniel Habeck</dc:creator>
  <cp:lastModifiedBy>Hans Stefan Siller</cp:lastModifiedBy>
  <cp:lastPrinted>2022-07-13T08:11:10Z</cp:lastPrinted>
  <dcterms:created xsi:type="dcterms:W3CDTF">2015-05-29T16:33:08Z</dcterms:created>
  <dcterms:modified xsi:type="dcterms:W3CDTF">2023-09-27T13:14:40Z</dcterms:modified>
</cp:coreProperties>
</file>